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600" windowHeight="10890" firstSheet="1" activeTab="1"/>
  </bookViews>
  <sheets>
    <sheet name="费用测算数据表bak" sheetId="5" state="hidden" r:id="rId1"/>
    <sheet name="挂网" sheetId="6" r:id="rId2"/>
    <sheet name="打印" sheetId="7" r:id="rId3"/>
  </sheets>
  <definedNames>
    <definedName name="_xlnm._FilterDatabase" localSheetId="1" hidden="1">挂网!$A$1:$T$93</definedName>
  </definedNames>
  <calcPr calcId="125725"/>
</workbook>
</file>

<file path=xl/calcChain.xml><?xml version="1.0" encoding="utf-8"?>
<calcChain xmlns="http://schemas.openxmlformats.org/spreadsheetml/2006/main">
  <c r="C2" i="6"/>
  <c r="Q2"/>
  <c r="T2" s="1"/>
  <c r="R2"/>
  <c r="S2"/>
  <c r="S79"/>
  <c r="S40"/>
  <c r="Q3"/>
  <c r="Q4"/>
  <c r="Q5"/>
  <c r="Q6"/>
  <c r="Q7"/>
  <c r="Q8"/>
  <c r="Q9"/>
  <c r="Q10"/>
  <c r="Q11"/>
  <c r="Q12"/>
  <c r="Q13"/>
  <c r="Q14"/>
  <c r="Q15"/>
  <c r="Q16"/>
  <c r="Q17"/>
  <c r="Q18"/>
  <c r="Q19"/>
  <c r="T19" s="1"/>
  <c r="Q20"/>
  <c r="Q21"/>
  <c r="Q22"/>
  <c r="Q23"/>
  <c r="Q24"/>
  <c r="Q25"/>
  <c r="Q26"/>
  <c r="Q27"/>
  <c r="Q28"/>
  <c r="Q29"/>
  <c r="Q30"/>
  <c r="Q31"/>
  <c r="T31" s="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I68"/>
  <c r="Q68" s="1"/>
  <c r="S83"/>
  <c r="S77"/>
  <c r="S75"/>
  <c r="S71"/>
  <c r="S65"/>
  <c r="S59"/>
  <c r="S55"/>
  <c r="S51"/>
  <c r="S47"/>
  <c r="S45"/>
  <c r="S43"/>
  <c r="S39"/>
  <c r="S37"/>
  <c r="S35"/>
  <c r="S31"/>
  <c r="S27"/>
  <c r="S25"/>
  <c r="S23"/>
  <c r="S21"/>
  <c r="S19"/>
  <c r="S15"/>
  <c r="S11"/>
  <c r="S9"/>
  <c r="S3"/>
  <c r="G25"/>
  <c r="C25" s="1"/>
  <c r="R25"/>
  <c r="C31"/>
  <c r="R3"/>
  <c r="T3" s="1"/>
  <c r="R4"/>
  <c r="R5"/>
  <c r="R6"/>
  <c r="R7"/>
  <c r="R8"/>
  <c r="R9"/>
  <c r="R10"/>
  <c r="R11"/>
  <c r="R13"/>
  <c r="R14"/>
  <c r="R15"/>
  <c r="R16"/>
  <c r="R17"/>
  <c r="R18"/>
  <c r="R19"/>
  <c r="R21"/>
  <c r="R22"/>
  <c r="R23"/>
  <c r="R24"/>
  <c r="R26"/>
  <c r="R27"/>
  <c r="R28"/>
  <c r="R29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T71" s="1"/>
  <c r="R72"/>
  <c r="R73"/>
  <c r="R74"/>
  <c r="R75"/>
  <c r="R76"/>
  <c r="R77"/>
  <c r="R78"/>
  <c r="R79"/>
  <c r="R80"/>
  <c r="R81"/>
  <c r="R82"/>
  <c r="R83"/>
  <c r="T83" s="1"/>
  <c r="R84"/>
  <c r="R85"/>
  <c r="R86"/>
  <c r="R87"/>
  <c r="R88"/>
  <c r="R89"/>
  <c r="R90"/>
  <c r="R91"/>
  <c r="R92"/>
  <c r="R93"/>
  <c r="S12"/>
  <c r="R20"/>
  <c r="T20" s="1"/>
  <c r="R1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6"/>
  <c r="C27"/>
  <c r="C28"/>
  <c r="C29"/>
  <c r="C30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S18"/>
  <c r="T18" s="1"/>
  <c r="S17"/>
  <c r="S36"/>
  <c r="T36"/>
  <c r="S34"/>
  <c r="T34" s="1"/>
  <c r="S33"/>
  <c r="T33" s="1"/>
  <c r="S30"/>
  <c r="S74"/>
  <c r="S48"/>
  <c r="T48" s="1"/>
  <c r="S84"/>
  <c r="T84"/>
  <c r="S61"/>
  <c r="S52"/>
  <c r="S28"/>
  <c r="T28" s="1"/>
  <c r="S73"/>
  <c r="T73" s="1"/>
  <c r="S42"/>
  <c r="T42"/>
  <c r="S13"/>
  <c r="T13" s="1"/>
  <c r="S10"/>
  <c r="T10" s="1"/>
  <c r="S72"/>
  <c r="S64"/>
  <c r="T64" s="1"/>
  <c r="S58"/>
  <c r="T58" s="1"/>
  <c r="S4"/>
  <c r="T4"/>
  <c r="S69"/>
  <c r="T69" s="1"/>
  <c r="S7"/>
  <c r="T7" s="1"/>
  <c r="S8"/>
  <c r="T8" s="1"/>
  <c r="S14"/>
  <c r="T14" s="1"/>
  <c r="S20"/>
  <c r="S22"/>
  <c r="S26"/>
  <c r="T26" s="1"/>
  <c r="S29"/>
  <c r="T29" s="1"/>
  <c r="S38"/>
  <c r="T38"/>
  <c r="S44"/>
  <c r="S46"/>
  <c r="T46" s="1"/>
  <c r="S49"/>
  <c r="T49" s="1"/>
  <c r="S50"/>
  <c r="T50" s="1"/>
  <c r="S57"/>
  <c r="T57" s="1"/>
  <c r="S66"/>
  <c r="T66" s="1"/>
  <c r="S67"/>
  <c r="T67" s="1"/>
  <c r="S68"/>
  <c r="S70"/>
  <c r="T70" s="1"/>
  <c r="S76"/>
  <c r="T76" s="1"/>
  <c r="S80"/>
  <c r="T80" s="1"/>
  <c r="S81"/>
  <c r="T81" s="1"/>
  <c r="S82"/>
  <c r="T82" s="1"/>
  <c r="S85"/>
  <c r="T85" s="1"/>
  <c r="S86"/>
  <c r="T86" s="1"/>
  <c r="S87"/>
  <c r="T87" s="1"/>
  <c r="S88"/>
  <c r="T88" s="1"/>
  <c r="S89"/>
  <c r="T89" s="1"/>
  <c r="S90"/>
  <c r="T90" s="1"/>
  <c r="S91"/>
  <c r="T91" s="1"/>
  <c r="S92"/>
  <c r="T92" s="1"/>
  <c r="S93"/>
  <c r="T93" s="1"/>
  <c r="S54"/>
  <c r="T54" s="1"/>
  <c r="S53"/>
  <c r="S63"/>
  <c r="T63" s="1"/>
  <c r="S60"/>
  <c r="T60"/>
  <c r="S41"/>
  <c r="T41" s="1"/>
  <c r="S24"/>
  <c r="T24" s="1"/>
  <c r="S16"/>
  <c r="T16" s="1"/>
  <c r="S6"/>
  <c r="T6" s="1"/>
  <c r="P93" i="5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P75"/>
  <c r="O75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P63"/>
  <c r="O63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P28"/>
  <c r="O28"/>
  <c r="N28"/>
  <c r="P27"/>
  <c r="O27"/>
  <c r="N27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9"/>
  <c r="O19"/>
  <c r="N19"/>
  <c r="P18"/>
  <c r="O18"/>
  <c r="N18"/>
  <c r="P17"/>
  <c r="O17"/>
  <c r="N17"/>
  <c r="P16"/>
  <c r="O16"/>
  <c r="N16"/>
  <c r="P15"/>
  <c r="O15"/>
  <c r="N15"/>
  <c r="P14"/>
  <c r="O14"/>
  <c r="N14"/>
  <c r="P13"/>
  <c r="O13"/>
  <c r="N13"/>
  <c r="P12"/>
  <c r="O12"/>
  <c r="N12"/>
  <c r="P11"/>
  <c r="O11"/>
  <c r="N11"/>
  <c r="P10"/>
  <c r="O10"/>
  <c r="N10"/>
  <c r="P9"/>
  <c r="O9"/>
  <c r="N9"/>
  <c r="P8"/>
  <c r="O8"/>
  <c r="N8"/>
  <c r="P7"/>
  <c r="O7"/>
  <c r="N7"/>
  <c r="P6"/>
  <c r="O6"/>
  <c r="N6"/>
  <c r="P5"/>
  <c r="O5"/>
  <c r="N5"/>
  <c r="P4"/>
  <c r="O4"/>
  <c r="N4"/>
  <c r="P3"/>
  <c r="O3"/>
  <c r="N3"/>
  <c r="P2"/>
  <c r="O2"/>
  <c r="N2"/>
  <c r="S62" i="6"/>
  <c r="T62" s="1"/>
  <c r="S56"/>
  <c r="T56" s="1"/>
  <c r="S5"/>
  <c r="T5" s="1"/>
  <c r="S78"/>
  <c r="T78"/>
  <c r="S32"/>
  <c r="T32" s="1"/>
  <c r="T9"/>
  <c r="T11"/>
  <c r="T35"/>
  <c r="T53"/>
  <c r="T74"/>
  <c r="T55"/>
  <c r="T75"/>
  <c r="T23"/>
  <c r="T39"/>
  <c r="T47"/>
  <c r="T72"/>
  <c r="T61"/>
  <c r="T12"/>
  <c r="T45"/>
  <c r="T59"/>
  <c r="T77"/>
  <c r="H6" i="7"/>
  <c r="B9"/>
  <c r="F6"/>
  <c r="D6"/>
  <c r="E12"/>
  <c r="C3"/>
  <c r="G6"/>
  <c r="D12"/>
  <c r="E6"/>
  <c r="H9"/>
  <c r="G14"/>
  <c r="B6"/>
  <c r="C6"/>
  <c r="B12"/>
  <c r="F12"/>
  <c r="E9"/>
  <c r="C12"/>
  <c r="G12"/>
  <c r="T15" i="6" l="1"/>
  <c r="T27"/>
  <c r="T51"/>
  <c r="T43"/>
  <c r="T37"/>
  <c r="T25"/>
  <c r="T68"/>
  <c r="T65"/>
  <c r="T21"/>
  <c r="T79"/>
  <c r="T30"/>
  <c r="T52"/>
  <c r="T44"/>
  <c r="T22"/>
  <c r="T17"/>
  <c r="T40"/>
  <c r="H12" i="7"/>
</calcChain>
</file>

<file path=xl/sharedStrings.xml><?xml version="1.0" encoding="utf-8"?>
<sst xmlns="http://schemas.openxmlformats.org/spreadsheetml/2006/main" count="188" uniqueCount="186">
  <si>
    <t>2T1</t>
  </si>
  <si>
    <t>3T1</t>
  </si>
  <si>
    <t>3T2</t>
  </si>
  <si>
    <t>3T3</t>
  </si>
  <si>
    <t>5T4</t>
  </si>
  <si>
    <t>11T3</t>
  </si>
  <si>
    <t>11T4</t>
  </si>
  <si>
    <t>12室</t>
  </si>
  <si>
    <t>21T1</t>
  </si>
  <si>
    <t>02T3</t>
    <phoneticPr fontId="2" type="noConversion"/>
  </si>
  <si>
    <t>05T1</t>
  </si>
  <si>
    <t>05T3</t>
  </si>
  <si>
    <t>DNL08T1</t>
    <phoneticPr fontId="2" type="noConversion"/>
  </si>
  <si>
    <t>DNL0901</t>
    <phoneticPr fontId="2" type="noConversion"/>
  </si>
  <si>
    <t>DNL0902</t>
    <phoneticPr fontId="2" type="noConversion"/>
  </si>
  <si>
    <t>DNL0903</t>
    <phoneticPr fontId="2" type="noConversion"/>
  </si>
  <si>
    <t>DNL0906</t>
    <phoneticPr fontId="2" type="noConversion"/>
  </si>
  <si>
    <t>DNL1203</t>
  </si>
  <si>
    <t>DNL1204</t>
  </si>
  <si>
    <t>DNL1205</t>
  </si>
  <si>
    <t>DNL1206</t>
  </si>
  <si>
    <t>DNL1207</t>
  </si>
  <si>
    <t>DNL1208</t>
  </si>
  <si>
    <t>电话费</t>
    <phoneticPr fontId="2" type="noConversion"/>
  </si>
  <si>
    <t>采暖费(元）</t>
    <phoneticPr fontId="2" type="noConversion"/>
  </si>
  <si>
    <t>水费(元）</t>
    <phoneticPr fontId="2" type="noConversion"/>
  </si>
  <si>
    <t>电费(元）</t>
    <phoneticPr fontId="2" type="noConversion"/>
  </si>
  <si>
    <t>煤气费(元）</t>
    <phoneticPr fontId="2" type="noConversion"/>
  </si>
  <si>
    <t>门卡费用</t>
    <phoneticPr fontId="2" type="noConversion"/>
  </si>
  <si>
    <t>02T2</t>
    <phoneticPr fontId="2" type="noConversion"/>
  </si>
  <si>
    <t>DNL0301</t>
    <phoneticPr fontId="2" type="noConversion"/>
  </si>
  <si>
    <t>DNL0302</t>
    <phoneticPr fontId="2" type="noConversion"/>
  </si>
  <si>
    <t>DNL0305</t>
    <phoneticPr fontId="2" type="noConversion"/>
  </si>
  <si>
    <t>DNL03T1</t>
    <phoneticPr fontId="2" type="noConversion"/>
  </si>
  <si>
    <t>DNL03T2</t>
    <phoneticPr fontId="2" type="noConversion"/>
  </si>
  <si>
    <t>DNL03T3</t>
    <phoneticPr fontId="2" type="noConversion"/>
  </si>
  <si>
    <t>05T1</t>
    <phoneticPr fontId="2" type="noConversion"/>
  </si>
  <si>
    <t>05T3</t>
    <phoneticPr fontId="2" type="noConversion"/>
  </si>
  <si>
    <t>7室</t>
    <phoneticPr fontId="2" type="noConversion"/>
  </si>
  <si>
    <t>07T1</t>
    <phoneticPr fontId="2" type="noConversion"/>
  </si>
  <si>
    <t>07T2</t>
    <phoneticPr fontId="2" type="noConversion"/>
  </si>
  <si>
    <t>DNL0806</t>
    <phoneticPr fontId="2" type="noConversion"/>
  </si>
  <si>
    <t>DNL0807</t>
    <phoneticPr fontId="2" type="noConversion"/>
  </si>
  <si>
    <t>11T1</t>
    <phoneticPr fontId="2" type="noConversion"/>
  </si>
  <si>
    <t>11T2</t>
    <phoneticPr fontId="2" type="noConversion"/>
  </si>
  <si>
    <t>DNL1201</t>
    <phoneticPr fontId="2" type="noConversion"/>
  </si>
  <si>
    <t>DNL1202</t>
    <phoneticPr fontId="2" type="noConversion"/>
  </si>
  <si>
    <t>DNL16T1</t>
    <phoneticPr fontId="2" type="noConversion"/>
  </si>
  <si>
    <t>18T1</t>
    <phoneticPr fontId="2" type="noConversion"/>
  </si>
  <si>
    <t>18T2</t>
    <phoneticPr fontId="2" type="noConversion"/>
  </si>
  <si>
    <t>DNL2003</t>
    <phoneticPr fontId="2" type="noConversion"/>
  </si>
  <si>
    <t>房费合计</t>
    <phoneticPr fontId="4" type="noConversion"/>
  </si>
  <si>
    <t xml:space="preserve">其他费用小计 </t>
    <phoneticPr fontId="4" type="noConversion"/>
  </si>
  <si>
    <t>合计</t>
    <phoneticPr fontId="4" type="noConversion"/>
  </si>
  <si>
    <t>原组名</t>
  </si>
  <si>
    <r>
      <t>D</t>
    </r>
    <r>
      <rPr>
        <sz val="11"/>
        <color indexed="8"/>
        <rFont val="宋体"/>
        <charset val="134"/>
      </rPr>
      <t>NL0601</t>
    </r>
    <phoneticPr fontId="2" type="noConversion"/>
  </si>
  <si>
    <r>
      <t>D</t>
    </r>
    <r>
      <rPr>
        <sz val="11"/>
        <color indexed="8"/>
        <rFont val="宋体"/>
        <charset val="134"/>
      </rPr>
      <t>NL06T1</t>
    </r>
    <phoneticPr fontId="2" type="noConversion"/>
  </si>
  <si>
    <r>
      <t>D</t>
    </r>
    <r>
      <rPr>
        <sz val="11"/>
        <color indexed="8"/>
        <rFont val="宋体"/>
        <charset val="134"/>
      </rPr>
      <t>NL0802</t>
    </r>
    <phoneticPr fontId="2" type="noConversion"/>
  </si>
  <si>
    <r>
      <t>D</t>
    </r>
    <r>
      <rPr>
        <sz val="11"/>
        <color indexed="8"/>
        <rFont val="宋体"/>
        <charset val="134"/>
      </rPr>
      <t>NL0804</t>
    </r>
    <phoneticPr fontId="2" type="noConversion"/>
  </si>
  <si>
    <r>
      <t>D</t>
    </r>
    <r>
      <rPr>
        <sz val="11"/>
        <color indexed="8"/>
        <rFont val="宋体"/>
        <charset val="134"/>
      </rPr>
      <t>NL0805</t>
    </r>
    <phoneticPr fontId="2" type="noConversion"/>
  </si>
  <si>
    <r>
      <t>D</t>
    </r>
    <r>
      <rPr>
        <sz val="11"/>
        <color indexed="8"/>
        <rFont val="宋体"/>
        <charset val="134"/>
      </rPr>
      <t>NL0905</t>
    </r>
    <phoneticPr fontId="2" type="noConversion"/>
  </si>
  <si>
    <r>
      <t>D</t>
    </r>
    <r>
      <rPr>
        <sz val="11"/>
        <color indexed="8"/>
        <rFont val="宋体"/>
        <charset val="134"/>
      </rPr>
      <t>NL09T1</t>
    </r>
    <phoneticPr fontId="2" type="noConversion"/>
  </si>
  <si>
    <t>9T1</t>
  </si>
  <si>
    <r>
      <t>1</t>
    </r>
    <r>
      <rPr>
        <sz val="11"/>
        <color indexed="8"/>
        <rFont val="宋体"/>
        <charset val="134"/>
      </rPr>
      <t>1室办公室</t>
    </r>
    <phoneticPr fontId="2" type="noConversion"/>
  </si>
  <si>
    <r>
      <t>D</t>
    </r>
    <r>
      <rPr>
        <sz val="11"/>
        <color indexed="8"/>
        <rFont val="宋体"/>
        <charset val="134"/>
      </rPr>
      <t>NL12</t>
    </r>
    <phoneticPr fontId="2" type="noConversion"/>
  </si>
  <si>
    <r>
      <t>D</t>
    </r>
    <r>
      <rPr>
        <sz val="11"/>
        <color indexed="8"/>
        <rFont val="宋体"/>
        <charset val="134"/>
      </rPr>
      <t>NL16(1601-1608)</t>
    </r>
    <phoneticPr fontId="2" type="noConversion"/>
  </si>
  <si>
    <r>
      <t>D</t>
    </r>
    <r>
      <rPr>
        <sz val="11"/>
        <color indexed="8"/>
        <rFont val="宋体"/>
        <charset val="134"/>
      </rPr>
      <t>NL1606</t>
    </r>
    <phoneticPr fontId="2" type="noConversion"/>
  </si>
  <si>
    <r>
      <t>D</t>
    </r>
    <r>
      <rPr>
        <sz val="11"/>
        <color indexed="8"/>
        <rFont val="宋体"/>
        <charset val="134"/>
      </rPr>
      <t>NL17</t>
    </r>
    <phoneticPr fontId="2" type="noConversion"/>
  </si>
  <si>
    <r>
      <t>D</t>
    </r>
    <r>
      <rPr>
        <sz val="11"/>
        <color indexed="8"/>
        <rFont val="宋体"/>
        <charset val="134"/>
      </rPr>
      <t>NL1901</t>
    </r>
    <phoneticPr fontId="2" type="noConversion"/>
  </si>
  <si>
    <r>
      <t>D</t>
    </r>
    <r>
      <rPr>
        <sz val="11"/>
        <color indexed="8"/>
        <rFont val="宋体"/>
        <charset val="134"/>
      </rPr>
      <t>NL1902</t>
    </r>
    <phoneticPr fontId="2" type="noConversion"/>
  </si>
  <si>
    <r>
      <t>D</t>
    </r>
    <r>
      <rPr>
        <sz val="11"/>
        <color indexed="8"/>
        <rFont val="宋体"/>
        <charset val="134"/>
      </rPr>
      <t>NL1903</t>
    </r>
    <phoneticPr fontId="2" type="noConversion"/>
  </si>
  <si>
    <r>
      <t>D</t>
    </r>
    <r>
      <rPr>
        <sz val="11"/>
        <color indexed="8"/>
        <rFont val="宋体"/>
        <charset val="134"/>
      </rPr>
      <t>NL2001</t>
    </r>
    <phoneticPr fontId="2" type="noConversion"/>
  </si>
  <si>
    <r>
      <t>D</t>
    </r>
    <r>
      <rPr>
        <sz val="11"/>
        <color indexed="8"/>
        <rFont val="宋体"/>
        <charset val="134"/>
      </rPr>
      <t>NL2002</t>
    </r>
    <phoneticPr fontId="2" type="noConversion"/>
  </si>
  <si>
    <t>研究室/研究组</t>
    <phoneticPr fontId="2" type="noConversion"/>
  </si>
  <si>
    <t>高访公寓费用（元）</t>
    <phoneticPr fontId="2" type="noConversion"/>
  </si>
  <si>
    <t>2011.12-2012.05    房费（元）</t>
    <phoneticPr fontId="2" type="noConversion"/>
  </si>
  <si>
    <r>
      <t>占用面积(m</t>
    </r>
    <r>
      <rPr>
        <b/>
        <vertAlign val="superscript"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)</t>
    </r>
    <phoneticPr fontId="3" type="noConversion"/>
  </si>
  <si>
    <r>
      <t>一二九街面积(m</t>
    </r>
    <r>
      <rPr>
        <b/>
        <vertAlign val="superscript"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)</t>
    </r>
    <phoneticPr fontId="3" type="noConversion"/>
  </si>
  <si>
    <r>
      <t>二站   面积(m</t>
    </r>
    <r>
      <rPr>
        <b/>
        <vertAlign val="superscript"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)</t>
    </r>
    <phoneticPr fontId="3" type="noConversion"/>
  </si>
  <si>
    <t>研究生大厦C座</t>
    <phoneticPr fontId="2" type="noConversion"/>
  </si>
  <si>
    <t>研究生大厦B座</t>
    <phoneticPr fontId="2" type="noConversion"/>
  </si>
  <si>
    <t>生物楼理论计算中心</t>
    <phoneticPr fontId="2" type="noConversion"/>
  </si>
  <si>
    <t>DNL0808</t>
  </si>
  <si>
    <t>DNL0301</t>
  </si>
  <si>
    <t>DNL0302</t>
  </si>
  <si>
    <t>DNL0305</t>
  </si>
  <si>
    <t>DNL0602</t>
  </si>
  <si>
    <t>DNL0802</t>
  </si>
  <si>
    <t>DNL0804</t>
  </si>
  <si>
    <t>DNL0805</t>
  </si>
  <si>
    <t>DNL0807</t>
  </si>
  <si>
    <t>DNL0902</t>
  </si>
  <si>
    <t>DNL0903</t>
  </si>
  <si>
    <t>DNL0905</t>
  </si>
  <si>
    <t>DNL0906</t>
  </si>
  <si>
    <t>11室办公室</t>
  </si>
  <si>
    <t>DNL1901</t>
  </si>
  <si>
    <t>DNL2001</t>
  </si>
  <si>
    <t>DNL2002</t>
  </si>
  <si>
    <t>DNL2003</t>
  </si>
  <si>
    <t>水费(元）</t>
  </si>
  <si>
    <t>电费(元）</t>
  </si>
  <si>
    <t>序号</t>
    <phoneticPr fontId="4" type="noConversion"/>
  </si>
  <si>
    <t>研究室/研究组</t>
    <phoneticPr fontId="8" type="noConversion"/>
  </si>
  <si>
    <t>房费合计（元）</t>
    <phoneticPr fontId="8" type="noConversion"/>
  </si>
  <si>
    <t>其他费用小计（元）</t>
    <phoneticPr fontId="8" type="noConversion"/>
  </si>
  <si>
    <t>合计（元）</t>
    <phoneticPr fontId="8" type="noConversion"/>
  </si>
  <si>
    <r>
      <t>总面积(m</t>
    </r>
    <r>
      <rPr>
        <b/>
        <vertAlign val="superscript"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)</t>
    </r>
    <phoneticPr fontId="8" type="noConversion"/>
  </si>
  <si>
    <r>
      <t>西山湖园区面积    (m</t>
    </r>
    <r>
      <rPr>
        <b/>
        <vertAlign val="superscript"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)</t>
    </r>
    <phoneticPr fontId="8" type="noConversion"/>
  </si>
  <si>
    <r>
      <t>长兴岛园区面积     (m</t>
    </r>
    <r>
      <rPr>
        <b/>
        <vertAlign val="superscript"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)</t>
    </r>
    <phoneticPr fontId="8" type="noConversion"/>
  </si>
  <si>
    <t>采暖费（元）</t>
  </si>
  <si>
    <t>煤气费(元）</t>
    <phoneticPr fontId="2" type="noConversion"/>
  </si>
  <si>
    <t>门卡费用    （元）</t>
    <phoneticPr fontId="2" type="noConversion"/>
  </si>
  <si>
    <t>公寓费用（元）</t>
    <phoneticPr fontId="8" type="noConversion"/>
  </si>
  <si>
    <t>长兴岛公寓费用（元</t>
    <phoneticPr fontId="4" type="noConversion"/>
  </si>
  <si>
    <t>18T6</t>
  </si>
  <si>
    <t>DNL0901</t>
  </si>
  <si>
    <t>DNL21</t>
  </si>
  <si>
    <t>电话费
（元）</t>
    <phoneticPr fontId="2" type="noConversion"/>
  </si>
  <si>
    <t>02T4</t>
    <phoneticPr fontId="2" type="noConversion"/>
  </si>
  <si>
    <t>05T5</t>
    <phoneticPr fontId="2" type="noConversion"/>
  </si>
  <si>
    <r>
      <t>0</t>
    </r>
    <r>
      <rPr>
        <sz val="11"/>
        <color indexed="8"/>
        <rFont val="宋体"/>
        <charset val="134"/>
      </rPr>
      <t>5T6</t>
    </r>
    <phoneticPr fontId="2" type="noConversion"/>
  </si>
  <si>
    <r>
      <t>0</t>
    </r>
    <r>
      <rPr>
        <sz val="11"/>
        <color indexed="8"/>
        <rFont val="宋体"/>
        <charset val="134"/>
      </rPr>
      <t>5T7</t>
    </r>
    <r>
      <rPr>
        <sz val="11"/>
        <color indexed="8"/>
        <rFont val="宋体"/>
        <charset val="134"/>
      </rPr>
      <t/>
    </r>
  </si>
  <si>
    <t>7室组群</t>
    <phoneticPr fontId="2" type="noConversion"/>
  </si>
  <si>
    <t>11T6</t>
    <phoneticPr fontId="2" type="noConversion"/>
  </si>
  <si>
    <t>18T3</t>
    <phoneticPr fontId="2" type="noConversion"/>
  </si>
  <si>
    <r>
      <rPr>
        <sz val="11"/>
        <rFont val="宋体"/>
        <charset val="134"/>
      </rPr>
      <t>18</t>
    </r>
    <r>
      <rPr>
        <sz val="11"/>
        <rFont val="宋体"/>
        <charset val="134"/>
      </rPr>
      <t>T4</t>
    </r>
    <phoneticPr fontId="2" type="noConversion"/>
  </si>
  <si>
    <t>18T5</t>
    <phoneticPr fontId="2" type="noConversion"/>
  </si>
  <si>
    <t>18T7</t>
  </si>
  <si>
    <t>2301/2302</t>
    <phoneticPr fontId="2" type="noConversion"/>
  </si>
  <si>
    <t>DNL0306</t>
    <phoneticPr fontId="2" type="noConversion"/>
  </si>
  <si>
    <t>DNL0601</t>
    <phoneticPr fontId="2" type="noConversion"/>
  </si>
  <si>
    <t>DNL0603</t>
    <phoneticPr fontId="2" type="noConversion"/>
  </si>
  <si>
    <r>
      <t>D</t>
    </r>
    <r>
      <rPr>
        <sz val="11"/>
        <color indexed="8"/>
        <rFont val="宋体"/>
        <charset val="134"/>
      </rPr>
      <t>NL06T2</t>
    </r>
    <r>
      <rPr>
        <sz val="11"/>
        <color indexed="8"/>
        <rFont val="宋体"/>
        <charset val="134"/>
      </rPr>
      <t/>
    </r>
  </si>
  <si>
    <r>
      <t>D</t>
    </r>
    <r>
      <rPr>
        <sz val="11"/>
        <color indexed="8"/>
        <rFont val="宋体"/>
        <charset val="134"/>
      </rPr>
      <t>NL08T2</t>
    </r>
    <phoneticPr fontId="2" type="noConversion"/>
  </si>
  <si>
    <t>DNL12</t>
    <phoneticPr fontId="2" type="noConversion"/>
  </si>
  <si>
    <t>DNL1209</t>
  </si>
  <si>
    <t>DNL16</t>
    <phoneticPr fontId="2" type="noConversion"/>
  </si>
  <si>
    <r>
      <t>D</t>
    </r>
    <r>
      <rPr>
        <sz val="11"/>
        <color indexed="8"/>
        <rFont val="宋体"/>
        <charset val="134"/>
      </rPr>
      <t>NL1606</t>
    </r>
    <phoneticPr fontId="2" type="noConversion"/>
  </si>
  <si>
    <t>DNL16T2</t>
    <phoneticPr fontId="2" type="noConversion"/>
  </si>
  <si>
    <t>DNL17</t>
    <phoneticPr fontId="2" type="noConversion"/>
  </si>
  <si>
    <t>DNL19T1</t>
    <phoneticPr fontId="2" type="noConversion"/>
  </si>
  <si>
    <t>DNL19T3</t>
    <phoneticPr fontId="2" type="noConversion"/>
  </si>
  <si>
    <t>DNL2004</t>
    <phoneticPr fontId="2" type="noConversion"/>
  </si>
  <si>
    <t>DNL2005</t>
    <phoneticPr fontId="2" type="noConversion"/>
  </si>
  <si>
    <t>DNL2102</t>
    <phoneticPr fontId="2" type="noConversion"/>
  </si>
  <si>
    <t>DNL2103</t>
    <phoneticPr fontId="2" type="noConversion"/>
  </si>
  <si>
    <t>DNL2104</t>
    <phoneticPr fontId="2" type="noConversion"/>
  </si>
  <si>
    <t>DNL2105</t>
    <phoneticPr fontId="2" type="noConversion"/>
  </si>
  <si>
    <t>DNL21T3</t>
    <phoneticPr fontId="2" type="noConversion"/>
  </si>
  <si>
    <t>DNL办公室</t>
    <phoneticPr fontId="2" type="noConversion"/>
  </si>
  <si>
    <t>公用平台（长兴岛催化放大研究平台）</t>
    <phoneticPr fontId="2" type="noConversion"/>
  </si>
  <si>
    <t>DNL0901（长兴岛催化放大研究平台）</t>
  </si>
  <si>
    <t>DNL1202（长兴岛催化放大研究平台）</t>
  </si>
  <si>
    <t>DNL1206（长兴岛催化放大研究平台）</t>
  </si>
  <si>
    <t>DNL0906（长兴岛催化放大研究平台）</t>
  </si>
  <si>
    <t>公寓费用合计（元）</t>
    <phoneticPr fontId="4" type="noConversion"/>
  </si>
  <si>
    <t>注：</t>
    <phoneticPr fontId="2" type="noConversion"/>
  </si>
  <si>
    <r>
      <rPr>
        <b/>
        <sz val="11"/>
        <color indexed="8"/>
        <rFont val="宋体"/>
        <charset val="134"/>
      </rPr>
      <t>2、电费0.90元/度；水费4.15元/吨</t>
    </r>
    <r>
      <rPr>
        <b/>
        <sz val="11"/>
        <color indexed="8"/>
        <rFont val="宋体"/>
        <charset val="134"/>
      </rPr>
      <t>(长兴岛4.</t>
    </r>
    <r>
      <rPr>
        <b/>
        <sz val="11"/>
        <color indexed="8"/>
        <rFont val="宋体"/>
        <charset val="134"/>
      </rPr>
      <t>6</t>
    </r>
    <r>
      <rPr>
        <b/>
        <sz val="11"/>
        <color indexed="8"/>
        <rFont val="宋体"/>
        <charset val="134"/>
      </rPr>
      <t>元/吨)</t>
    </r>
    <r>
      <rPr>
        <b/>
        <sz val="11"/>
        <color indexed="8"/>
        <rFont val="宋体"/>
        <charset val="134"/>
      </rPr>
      <t>；煤气2.6元/立方米；长兴岛天然气时价（按使用量计费）。</t>
    </r>
    <phoneticPr fontId="2" type="noConversion"/>
  </si>
  <si>
    <t>综合管理处</t>
    <phoneticPr fontId="2" type="noConversion"/>
  </si>
  <si>
    <t>合计</t>
    <phoneticPr fontId="2" type="noConversion"/>
  </si>
  <si>
    <t>费用小计（元）</t>
    <phoneticPr fontId="2" type="noConversion"/>
  </si>
  <si>
    <t>门卡费用（元）</t>
    <phoneticPr fontId="2" type="noConversion"/>
  </si>
  <si>
    <t>电话费（元）</t>
    <phoneticPr fontId="2" type="noConversion"/>
  </si>
  <si>
    <t>采暖费（元）</t>
    <phoneticPr fontId="2" type="noConversion"/>
  </si>
  <si>
    <t>煤气费（元）</t>
    <phoneticPr fontId="2" type="noConversion"/>
  </si>
  <si>
    <t>电费（元）</t>
    <phoneticPr fontId="2" type="noConversion"/>
  </si>
  <si>
    <t>水费（元）</t>
    <phoneticPr fontId="2" type="noConversion"/>
  </si>
  <si>
    <t>其他    费用</t>
    <phoneticPr fontId="2" type="noConversion"/>
  </si>
  <si>
    <t>长兴岛公寓房费（元）</t>
    <phoneticPr fontId="2" type="noConversion"/>
  </si>
  <si>
    <t>公寓房费（元）</t>
    <phoneticPr fontId="2" type="noConversion"/>
  </si>
  <si>
    <t>公寓占用费</t>
    <phoneticPr fontId="2" type="noConversion"/>
  </si>
  <si>
    <t>科研用房费用
（元）</t>
    <phoneticPr fontId="2" type="noConversion"/>
  </si>
  <si>
    <t>长兴岛园区面积
（平方米）</t>
    <phoneticPr fontId="2" type="noConversion"/>
  </si>
  <si>
    <t>西山湖园区面积
（平方米）</t>
    <phoneticPr fontId="2" type="noConversion"/>
  </si>
  <si>
    <t>二站园区面积
（平方米）</t>
    <phoneticPr fontId="2" type="noConversion"/>
  </si>
  <si>
    <t>一二九街园区面积
（平方米）</t>
    <phoneticPr fontId="2" type="noConversion"/>
  </si>
  <si>
    <t>总占用面积
（平方米）</t>
    <phoneticPr fontId="2" type="noConversion"/>
  </si>
  <si>
    <t>房屋    占用费</t>
    <phoneticPr fontId="2" type="noConversion"/>
  </si>
  <si>
    <t>研究室/研究组：</t>
    <phoneticPr fontId="2" type="noConversion"/>
  </si>
  <si>
    <t>公共费用明细</t>
    <phoneticPr fontId="2" type="noConversion"/>
  </si>
  <si>
    <r>
      <t>1、占用面积为2018年</t>
    </r>
    <r>
      <rPr>
        <b/>
        <sz val="11"/>
        <color indexed="8"/>
        <rFont val="宋体"/>
        <charset val="134"/>
      </rPr>
      <t>10</t>
    </r>
    <r>
      <rPr>
        <b/>
        <sz val="11"/>
        <color indexed="8"/>
        <rFont val="宋体"/>
        <charset val="134"/>
      </rPr>
      <t>月末面积，实际面积测算按月份更改；</t>
    </r>
    <phoneticPr fontId="2" type="noConversion"/>
  </si>
  <si>
    <t>2018.5-2018.10
房费（元）</t>
    <phoneticPr fontId="8" type="noConversion"/>
  </si>
  <si>
    <t xml:space="preserve">一二九街园区面积(㎡) </t>
  </si>
  <si>
    <t>二站园区面积(㎡)</t>
  </si>
  <si>
    <r>
      <t>2018</t>
    </r>
    <r>
      <rPr>
        <b/>
        <sz val="16"/>
        <color indexed="8"/>
        <rFont val="宋体"/>
        <charset val="134"/>
      </rPr>
      <t>.11.19</t>
    </r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</si>
</sst>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_);[Red]\(0\)"/>
    <numFmt numFmtId="178" formatCode="0.00_);[Red]\(0.00\)"/>
    <numFmt numFmtId="179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vertAlign val="superscript"/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</cellStyleXfs>
  <cellXfs count="118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176" fontId="0" fillId="2" borderId="0" xfId="0" applyNumberFormat="1" applyFont="1" applyFill="1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>
      <alignment vertical="center"/>
    </xf>
    <xf numFmtId="177" fontId="16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76" fontId="0" fillId="5" borderId="1" xfId="0" applyNumberFormat="1" applyFill="1" applyBorder="1">
      <alignment vertical="center"/>
    </xf>
    <xf numFmtId="0" fontId="16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left" vertical="center" wrapText="1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76" fontId="16" fillId="5" borderId="1" xfId="0" applyNumberFormat="1" applyFont="1" applyFill="1" applyBorder="1" applyAlignment="1">
      <alignment horizontal="center" vertical="center"/>
    </xf>
    <xf numFmtId="177" fontId="16" fillId="5" borderId="1" xfId="0" applyNumberFormat="1" applyFont="1" applyFill="1" applyBorder="1" applyAlignment="1">
      <alignment horizontal="center" vertical="center" wrapText="1"/>
    </xf>
    <xf numFmtId="176" fontId="16" fillId="5" borderId="1" xfId="0" applyNumberFormat="1" applyFont="1" applyFill="1" applyBorder="1">
      <alignment vertical="center"/>
    </xf>
    <xf numFmtId="0" fontId="16" fillId="5" borderId="1" xfId="0" applyFont="1" applyFill="1" applyBorder="1">
      <alignment vertical="center"/>
    </xf>
    <xf numFmtId="176" fontId="0" fillId="5" borderId="0" xfId="0" applyNumberFormat="1" applyFont="1" applyFill="1">
      <alignment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0" xfId="0" applyFont="1" applyFill="1">
      <alignment vertical="center"/>
    </xf>
    <xf numFmtId="0" fontId="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7" fontId="16" fillId="0" borderId="2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4" fontId="19" fillId="0" borderId="0" xfId="0" applyNumberFormat="1" applyFont="1" applyBorder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177" fontId="19" fillId="0" borderId="0" xfId="0" applyNumberFormat="1" applyFont="1" applyBorder="1" applyAlignment="1">
      <alignment vertical="center"/>
    </xf>
    <xf numFmtId="177" fontId="19" fillId="0" borderId="0" xfId="0" applyNumberFormat="1" applyFont="1" applyAlignment="1">
      <alignment horizontal="center" vertical="center"/>
    </xf>
    <xf numFmtId="177" fontId="20" fillId="0" borderId="0" xfId="0" applyNumberFormat="1" applyFont="1">
      <alignment vertical="center"/>
    </xf>
    <xf numFmtId="0" fontId="21" fillId="0" borderId="0" xfId="0" applyFont="1">
      <alignment vertical="center"/>
    </xf>
    <xf numFmtId="177" fontId="22" fillId="0" borderId="0" xfId="0" applyNumberFormat="1" applyFont="1" applyBorder="1" applyAlignment="1">
      <alignment horizontal="center" vertical="center"/>
    </xf>
    <xf numFmtId="177" fontId="22" fillId="0" borderId="0" xfId="0" applyNumberFormat="1" applyFont="1" applyBorder="1" applyAlignment="1">
      <alignment horizontal="right" vertical="center"/>
    </xf>
    <xf numFmtId="177" fontId="21" fillId="0" borderId="0" xfId="0" applyNumberFormat="1" applyFont="1">
      <alignment vertical="center"/>
    </xf>
    <xf numFmtId="177" fontId="22" fillId="0" borderId="0" xfId="0" applyNumberFormat="1" applyFont="1" applyFill="1" applyBorder="1">
      <alignment vertical="center"/>
    </xf>
    <xf numFmtId="177" fontId="23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7" fontId="24" fillId="0" borderId="0" xfId="0" applyNumberFormat="1" applyFont="1" applyBorder="1">
      <alignment vertical="center"/>
    </xf>
    <xf numFmtId="177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right" vertical="center"/>
    </xf>
    <xf numFmtId="177" fontId="24" fillId="0" borderId="0" xfId="0" applyNumberFormat="1" applyFont="1">
      <alignment vertical="center"/>
    </xf>
    <xf numFmtId="177" fontId="24" fillId="0" borderId="0" xfId="0" applyNumberFormat="1" applyFont="1" applyBorder="1" applyAlignment="1">
      <alignment horizontal="center" vertical="center" wrapText="1"/>
    </xf>
    <xf numFmtId="177" fontId="24" fillId="0" borderId="3" xfId="0" applyNumberFormat="1" applyFont="1" applyBorder="1" applyAlignment="1">
      <alignment horizontal="center" vertical="center"/>
    </xf>
    <xf numFmtId="177" fontId="24" fillId="0" borderId="3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177" fontId="25" fillId="0" borderId="4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77" fontId="19" fillId="0" borderId="5" xfId="0" applyNumberFormat="1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177" fontId="26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ill="1" applyBorder="1">
      <alignment vertical="center"/>
    </xf>
    <xf numFmtId="177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18" fillId="0" borderId="1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77" fontId="0" fillId="0" borderId="0" xfId="0" applyNumberFormat="1" applyFill="1">
      <alignment vertical="center"/>
    </xf>
    <xf numFmtId="0" fontId="0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7" fontId="24" fillId="0" borderId="4" xfId="0" applyNumberFormat="1" applyFont="1" applyBorder="1" applyAlignment="1">
      <alignment horizontal="center" vertical="center" wrapText="1"/>
    </xf>
    <xf numFmtId="177" fontId="24" fillId="0" borderId="7" xfId="0" applyNumberFormat="1" applyFont="1" applyBorder="1" applyAlignment="1">
      <alignment horizontal="center" vertical="center" wrapText="1"/>
    </xf>
    <xf numFmtId="177" fontId="27" fillId="0" borderId="0" xfId="0" applyNumberFormat="1" applyFont="1" applyAlignment="1">
      <alignment horizontal="center" vertical="center"/>
    </xf>
    <xf numFmtId="177" fontId="19" fillId="0" borderId="0" xfId="0" applyNumberFormat="1" applyFont="1" applyBorder="1" applyAlignment="1">
      <alignment horizontal="right" vertical="center"/>
    </xf>
    <xf numFmtId="177" fontId="25" fillId="0" borderId="1" xfId="0" applyNumberFormat="1" applyFont="1" applyBorder="1" applyAlignment="1">
      <alignment horizontal="center" vertical="center" wrapText="1"/>
    </xf>
    <xf numFmtId="177" fontId="25" fillId="0" borderId="1" xfId="0" applyNumberFormat="1" applyFont="1" applyBorder="1" applyAlignment="1">
      <alignment horizontal="center" vertical="center"/>
    </xf>
    <xf numFmtId="177" fontId="17" fillId="0" borderId="1" xfId="0" applyNumberFormat="1" applyFont="1" applyFill="1" applyBorder="1">
      <alignment vertical="center"/>
    </xf>
    <xf numFmtId="0" fontId="17" fillId="0" borderId="0" xfId="0" applyFont="1" applyFill="1">
      <alignment vertical="center"/>
    </xf>
  </cellXfs>
  <cellStyles count="6">
    <cellStyle name="常规" xfId="0" builtinId="0"/>
    <cellStyle name="常规 2" xfId="1"/>
    <cellStyle name="常规 2 2" xfId="2"/>
    <cellStyle name="常规 2 2 2" xfId="3"/>
    <cellStyle name="常规 2 3" xfId="4"/>
    <cellStyle name="常规 2 3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96"/>
  <sheetViews>
    <sheetView workbookViewId="0">
      <selection activeCell="I94" sqref="I94"/>
    </sheetView>
  </sheetViews>
  <sheetFormatPr defaultRowHeight="13.5"/>
  <cols>
    <col min="1" max="1" width="18.375" style="7" bestFit="1" customWidth="1"/>
    <col min="2" max="2" width="11.125" style="6" customWidth="1"/>
    <col min="3" max="5" width="9" style="6" customWidth="1"/>
    <col min="6" max="6" width="11.25" style="8" customWidth="1"/>
    <col min="7" max="7" width="10" style="9" customWidth="1"/>
    <col min="8" max="8" width="9" style="10" customWidth="1"/>
    <col min="9" max="11" width="9" style="11" customWidth="1"/>
    <col min="12" max="12" width="9" style="8" customWidth="1"/>
    <col min="13" max="13" width="9" style="12" customWidth="1"/>
  </cols>
  <sheetData>
    <row r="1" spans="1:16" s="25" customFormat="1" ht="40.5">
      <c r="A1" s="17" t="s">
        <v>73</v>
      </c>
      <c r="B1" s="18" t="s">
        <v>54</v>
      </c>
      <c r="C1" s="26" t="s">
        <v>76</v>
      </c>
      <c r="D1" s="26" t="s">
        <v>77</v>
      </c>
      <c r="E1" s="26" t="s">
        <v>78</v>
      </c>
      <c r="F1" s="19" t="s">
        <v>75</v>
      </c>
      <c r="G1" s="19" t="s">
        <v>74</v>
      </c>
      <c r="H1" s="3" t="s">
        <v>24</v>
      </c>
      <c r="I1" s="4" t="s">
        <v>25</v>
      </c>
      <c r="J1" s="4" t="s">
        <v>26</v>
      </c>
      <c r="K1" s="4" t="s">
        <v>27</v>
      </c>
      <c r="L1" s="13" t="s">
        <v>23</v>
      </c>
      <c r="M1" s="5" t="s">
        <v>28</v>
      </c>
      <c r="N1" s="15" t="s">
        <v>51</v>
      </c>
      <c r="O1" s="15" t="s">
        <v>52</v>
      </c>
      <c r="P1" s="15" t="s">
        <v>53</v>
      </c>
    </row>
    <row r="2" spans="1:16">
      <c r="A2" s="1">
        <v>102</v>
      </c>
      <c r="B2" s="1"/>
      <c r="C2" s="1">
        <v>308.98</v>
      </c>
      <c r="D2" s="1">
        <v>0</v>
      </c>
      <c r="E2" s="1">
        <v>308.98</v>
      </c>
      <c r="F2" s="20">
        <v>55614</v>
      </c>
      <c r="G2" s="21">
        <v>0</v>
      </c>
      <c r="H2" s="29"/>
      <c r="I2" s="30">
        <v>1144</v>
      </c>
      <c r="J2" s="30">
        <v>65695</v>
      </c>
      <c r="K2" s="30"/>
      <c r="L2" s="31"/>
      <c r="M2" s="32">
        <v>140</v>
      </c>
      <c r="N2" s="14">
        <f t="shared" ref="N2:N65" si="0">F2+G2</f>
        <v>55614</v>
      </c>
      <c r="O2" s="14">
        <f t="shared" ref="O2:O65" si="1">H2+I2+J2+K2+L2+M2</f>
        <v>66979</v>
      </c>
      <c r="P2" s="14">
        <f t="shared" ref="P2:P65" si="2">F2+G2+H2+I2+J2++K2+L2+M2</f>
        <v>122593</v>
      </c>
    </row>
    <row r="3" spans="1:16">
      <c r="A3" s="1">
        <v>103</v>
      </c>
      <c r="B3" s="1"/>
      <c r="C3" s="1">
        <v>1288.8900000000001</v>
      </c>
      <c r="D3" s="1">
        <v>645.39</v>
      </c>
      <c r="E3" s="1">
        <v>643.5</v>
      </c>
      <c r="F3" s="20">
        <v>140577</v>
      </c>
      <c r="G3" s="21">
        <v>0</v>
      </c>
      <c r="H3" s="29"/>
      <c r="I3" s="30">
        <v>3367</v>
      </c>
      <c r="J3" s="30">
        <v>205268</v>
      </c>
      <c r="K3" s="30"/>
      <c r="L3" s="31"/>
      <c r="M3" s="32">
        <v>60</v>
      </c>
      <c r="N3" s="14">
        <f t="shared" si="0"/>
        <v>140577</v>
      </c>
      <c r="O3" s="14">
        <f t="shared" si="1"/>
        <v>208695</v>
      </c>
      <c r="P3" s="14">
        <f t="shared" si="2"/>
        <v>349272</v>
      </c>
    </row>
    <row r="4" spans="1:16">
      <c r="A4" s="1">
        <v>105</v>
      </c>
      <c r="B4" s="1"/>
      <c r="C4" s="1">
        <v>497.78</v>
      </c>
      <c r="D4" s="1">
        <v>0</v>
      </c>
      <c r="E4" s="1">
        <v>497.78</v>
      </c>
      <c r="F4" s="20">
        <v>89598</v>
      </c>
      <c r="G4" s="21">
        <v>0</v>
      </c>
      <c r="H4" s="29"/>
      <c r="I4" s="30">
        <v>1231</v>
      </c>
      <c r="J4" s="30">
        <v>84159</v>
      </c>
      <c r="K4" s="30"/>
      <c r="L4" s="31"/>
      <c r="M4" s="32">
        <v>20</v>
      </c>
      <c r="N4" s="14">
        <f t="shared" si="0"/>
        <v>89598</v>
      </c>
      <c r="O4" s="14">
        <f t="shared" si="1"/>
        <v>85410</v>
      </c>
      <c r="P4" s="14">
        <f t="shared" si="2"/>
        <v>175008</v>
      </c>
    </row>
    <row r="5" spans="1:16">
      <c r="A5" s="1">
        <v>201</v>
      </c>
      <c r="B5" s="1"/>
      <c r="C5" s="1">
        <v>260.33</v>
      </c>
      <c r="D5" s="1">
        <v>0</v>
      </c>
      <c r="E5" s="1">
        <v>260.33</v>
      </c>
      <c r="F5" s="20">
        <v>46860</v>
      </c>
      <c r="G5" s="21">
        <v>0</v>
      </c>
      <c r="H5" s="29"/>
      <c r="I5" s="30">
        <v>1201</v>
      </c>
      <c r="J5" s="30">
        <v>36478</v>
      </c>
      <c r="K5" s="30"/>
      <c r="L5" s="31"/>
      <c r="M5" s="32">
        <v>40</v>
      </c>
      <c r="N5" s="14">
        <f t="shared" si="0"/>
        <v>46860</v>
      </c>
      <c r="O5" s="14">
        <f t="shared" si="1"/>
        <v>37719</v>
      </c>
      <c r="P5" s="14">
        <f t="shared" si="2"/>
        <v>84579</v>
      </c>
    </row>
    <row r="6" spans="1:16">
      <c r="A6" s="1">
        <v>202</v>
      </c>
      <c r="B6" s="1"/>
      <c r="C6" s="1">
        <v>328.3</v>
      </c>
      <c r="D6" s="1">
        <v>0</v>
      </c>
      <c r="E6" s="1">
        <v>328.3</v>
      </c>
      <c r="F6" s="20">
        <v>59094</v>
      </c>
      <c r="G6" s="21">
        <v>0</v>
      </c>
      <c r="H6" s="29"/>
      <c r="I6" s="30">
        <v>1322</v>
      </c>
      <c r="J6" s="30">
        <v>53283</v>
      </c>
      <c r="K6" s="30"/>
      <c r="L6" s="31"/>
      <c r="M6" s="32">
        <v>60</v>
      </c>
      <c r="N6" s="14">
        <f t="shared" si="0"/>
        <v>59094</v>
      </c>
      <c r="O6" s="14">
        <f t="shared" si="1"/>
        <v>54665</v>
      </c>
      <c r="P6" s="14">
        <f t="shared" si="2"/>
        <v>113759</v>
      </c>
    </row>
    <row r="7" spans="1:16">
      <c r="A7" s="1">
        <v>203</v>
      </c>
      <c r="B7" s="1"/>
      <c r="C7" s="1">
        <v>327.72</v>
      </c>
      <c r="D7" s="1">
        <v>0</v>
      </c>
      <c r="E7" s="1">
        <v>327.72</v>
      </c>
      <c r="F7" s="20">
        <v>58992</v>
      </c>
      <c r="G7" s="21">
        <v>0</v>
      </c>
      <c r="H7" s="29"/>
      <c r="I7" s="30">
        <v>2322</v>
      </c>
      <c r="J7" s="30">
        <v>44740</v>
      </c>
      <c r="K7" s="30"/>
      <c r="L7" s="31"/>
      <c r="M7" s="32">
        <v>40</v>
      </c>
      <c r="N7" s="14">
        <f t="shared" si="0"/>
        <v>58992</v>
      </c>
      <c r="O7" s="14">
        <f t="shared" si="1"/>
        <v>47102</v>
      </c>
      <c r="P7" s="14">
        <f t="shared" si="2"/>
        <v>106094</v>
      </c>
    </row>
    <row r="8" spans="1:16">
      <c r="A8" s="1">
        <v>207</v>
      </c>
      <c r="B8" s="1"/>
      <c r="C8" s="1">
        <v>337.17</v>
      </c>
      <c r="D8" s="1">
        <v>132.24</v>
      </c>
      <c r="E8" s="1">
        <v>204.93</v>
      </c>
      <c r="F8" s="20">
        <v>42444</v>
      </c>
      <c r="G8" s="21">
        <v>0</v>
      </c>
      <c r="H8" s="29"/>
      <c r="I8" s="30">
        <v>1619</v>
      </c>
      <c r="J8" s="30">
        <v>24515</v>
      </c>
      <c r="K8" s="30"/>
      <c r="L8" s="31"/>
      <c r="M8" s="32">
        <v>80</v>
      </c>
      <c r="N8" s="14">
        <f t="shared" si="0"/>
        <v>42444</v>
      </c>
      <c r="O8" s="14">
        <f t="shared" si="1"/>
        <v>26214</v>
      </c>
      <c r="P8" s="14">
        <f t="shared" si="2"/>
        <v>68658</v>
      </c>
    </row>
    <row r="9" spans="1:16">
      <c r="A9" s="2" t="s">
        <v>29</v>
      </c>
      <c r="B9" s="2"/>
      <c r="C9" s="2">
        <v>123.61</v>
      </c>
      <c r="D9" s="2">
        <v>0</v>
      </c>
      <c r="E9" s="2">
        <v>123.61</v>
      </c>
      <c r="F9" s="20">
        <v>22248</v>
      </c>
      <c r="G9" s="21">
        <v>0</v>
      </c>
      <c r="H9" s="29"/>
      <c r="I9" s="30">
        <v>904</v>
      </c>
      <c r="J9" s="30">
        <v>12498</v>
      </c>
      <c r="K9" s="30"/>
      <c r="L9" s="31"/>
      <c r="M9" s="32">
        <v>20</v>
      </c>
      <c r="N9" s="14">
        <f t="shared" si="0"/>
        <v>22248</v>
      </c>
      <c r="O9" s="14">
        <f t="shared" si="1"/>
        <v>13422</v>
      </c>
      <c r="P9" s="14">
        <f t="shared" si="2"/>
        <v>35670</v>
      </c>
    </row>
    <row r="10" spans="1:16">
      <c r="A10" s="1" t="s">
        <v>9</v>
      </c>
      <c r="B10" s="1" t="s">
        <v>8</v>
      </c>
      <c r="C10" s="1">
        <v>136.37</v>
      </c>
      <c r="D10" s="1">
        <v>0</v>
      </c>
      <c r="E10" s="1">
        <v>136.37</v>
      </c>
      <c r="F10" s="20">
        <v>24546</v>
      </c>
      <c r="G10" s="21">
        <v>0</v>
      </c>
      <c r="H10" s="29"/>
      <c r="I10" s="30">
        <v>224</v>
      </c>
      <c r="J10" s="30">
        <v>17978</v>
      </c>
      <c r="K10" s="30"/>
      <c r="L10" s="31"/>
      <c r="M10" s="32">
        <v>40</v>
      </c>
      <c r="N10" s="14">
        <f t="shared" si="0"/>
        <v>24546</v>
      </c>
      <c r="O10" s="14">
        <f t="shared" si="1"/>
        <v>18242</v>
      </c>
      <c r="P10" s="14">
        <f t="shared" si="2"/>
        <v>42788</v>
      </c>
    </row>
    <row r="11" spans="1:16">
      <c r="A11" s="2" t="s">
        <v>30</v>
      </c>
      <c r="B11" s="2">
        <v>301</v>
      </c>
      <c r="C11" s="2">
        <v>1179.8399999999999</v>
      </c>
      <c r="D11" s="2">
        <v>0</v>
      </c>
      <c r="E11" s="2">
        <v>1179.8399999999999</v>
      </c>
      <c r="F11" s="20">
        <v>212370</v>
      </c>
      <c r="G11" s="21">
        <v>0</v>
      </c>
      <c r="H11" s="29"/>
      <c r="I11" s="30">
        <v>10214</v>
      </c>
      <c r="J11" s="30">
        <v>102228</v>
      </c>
      <c r="K11" s="30"/>
      <c r="L11" s="31"/>
      <c r="M11" s="32">
        <v>320</v>
      </c>
      <c r="N11" s="14">
        <f t="shared" si="0"/>
        <v>212370</v>
      </c>
      <c r="O11" s="14">
        <f t="shared" si="1"/>
        <v>112762</v>
      </c>
      <c r="P11" s="14">
        <f t="shared" si="2"/>
        <v>325132</v>
      </c>
    </row>
    <row r="12" spans="1:16">
      <c r="A12" s="2" t="s">
        <v>31</v>
      </c>
      <c r="B12" s="2">
        <v>302</v>
      </c>
      <c r="C12" s="2">
        <v>452.36</v>
      </c>
      <c r="D12" s="2">
        <v>0</v>
      </c>
      <c r="E12" s="2">
        <v>452.36</v>
      </c>
      <c r="F12" s="20">
        <v>79521</v>
      </c>
      <c r="G12" s="21">
        <v>0</v>
      </c>
      <c r="H12" s="29"/>
      <c r="I12" s="30">
        <v>5358</v>
      </c>
      <c r="J12" s="30">
        <v>61382</v>
      </c>
      <c r="K12" s="30"/>
      <c r="L12" s="31"/>
      <c r="M12" s="32">
        <v>20</v>
      </c>
      <c r="N12" s="14">
        <f t="shared" si="0"/>
        <v>79521</v>
      </c>
      <c r="O12" s="14">
        <f t="shared" si="1"/>
        <v>66760</v>
      </c>
      <c r="P12" s="14">
        <f t="shared" si="2"/>
        <v>146281</v>
      </c>
    </row>
    <row r="13" spans="1:16">
      <c r="A13" s="2" t="s">
        <v>32</v>
      </c>
      <c r="B13" s="2">
        <v>305</v>
      </c>
      <c r="C13" s="2">
        <v>736.65</v>
      </c>
      <c r="D13" s="2">
        <v>0</v>
      </c>
      <c r="E13" s="2">
        <v>736.65</v>
      </c>
      <c r="F13" s="20">
        <v>128760</v>
      </c>
      <c r="G13" s="21">
        <v>0</v>
      </c>
      <c r="H13" s="29"/>
      <c r="I13" s="30">
        <v>5240</v>
      </c>
      <c r="J13" s="30">
        <v>56077</v>
      </c>
      <c r="K13" s="30"/>
      <c r="L13" s="31"/>
      <c r="M13" s="32">
        <v>80</v>
      </c>
      <c r="N13" s="14">
        <f t="shared" si="0"/>
        <v>128760</v>
      </c>
      <c r="O13" s="14">
        <f t="shared" si="1"/>
        <v>61397</v>
      </c>
      <c r="P13" s="14">
        <f t="shared" si="2"/>
        <v>190157</v>
      </c>
    </row>
    <row r="14" spans="1:16">
      <c r="A14" s="2" t="s">
        <v>33</v>
      </c>
      <c r="B14" s="2" t="s">
        <v>1</v>
      </c>
      <c r="C14" s="2">
        <v>117.05</v>
      </c>
      <c r="D14" s="2">
        <v>0</v>
      </c>
      <c r="E14" s="2">
        <v>117.05</v>
      </c>
      <c r="F14" s="20">
        <v>22716</v>
      </c>
      <c r="G14" s="21">
        <v>0</v>
      </c>
      <c r="H14" s="29"/>
      <c r="I14" s="30">
        <v>118</v>
      </c>
      <c r="J14" s="30">
        <v>3555</v>
      </c>
      <c r="K14" s="30"/>
      <c r="L14" s="31"/>
      <c r="M14" s="32">
        <v>60</v>
      </c>
      <c r="N14" s="14">
        <f t="shared" si="0"/>
        <v>22716</v>
      </c>
      <c r="O14" s="14">
        <f t="shared" si="1"/>
        <v>3733</v>
      </c>
      <c r="P14" s="14">
        <f t="shared" si="2"/>
        <v>26449</v>
      </c>
    </row>
    <row r="15" spans="1:16">
      <c r="A15" s="2" t="s">
        <v>34</v>
      </c>
      <c r="B15" s="2" t="s">
        <v>2</v>
      </c>
      <c r="C15" s="2">
        <v>86.38</v>
      </c>
      <c r="D15" s="2">
        <v>0</v>
      </c>
      <c r="E15" s="2">
        <v>86.38</v>
      </c>
      <c r="F15" s="20">
        <v>15546</v>
      </c>
      <c r="G15" s="21">
        <v>0</v>
      </c>
      <c r="H15" s="29"/>
      <c r="I15" s="30">
        <v>125</v>
      </c>
      <c r="J15" s="30">
        <v>4294</v>
      </c>
      <c r="K15" s="30"/>
      <c r="L15" s="31"/>
      <c r="M15" s="32">
        <v>0</v>
      </c>
      <c r="N15" s="14">
        <f t="shared" si="0"/>
        <v>15546</v>
      </c>
      <c r="O15" s="14">
        <f t="shared" si="1"/>
        <v>4419</v>
      </c>
      <c r="P15" s="14">
        <f t="shared" si="2"/>
        <v>19965</v>
      </c>
    </row>
    <row r="16" spans="1:16">
      <c r="A16" s="2" t="s">
        <v>35</v>
      </c>
      <c r="B16" s="2" t="s">
        <v>3</v>
      </c>
      <c r="C16" s="2">
        <v>114.59</v>
      </c>
      <c r="D16" s="2">
        <v>0</v>
      </c>
      <c r="E16" s="2">
        <v>114.59</v>
      </c>
      <c r="F16" s="20">
        <v>15918</v>
      </c>
      <c r="G16" s="21">
        <v>0</v>
      </c>
      <c r="H16" s="29"/>
      <c r="I16" s="30">
        <v>114</v>
      </c>
      <c r="J16" s="30">
        <v>2329</v>
      </c>
      <c r="K16" s="30"/>
      <c r="L16" s="31"/>
      <c r="M16" s="32">
        <v>0</v>
      </c>
      <c r="N16" s="14">
        <f t="shared" si="0"/>
        <v>15918</v>
      </c>
      <c r="O16" s="14">
        <f t="shared" si="1"/>
        <v>2443</v>
      </c>
      <c r="P16" s="14">
        <f t="shared" si="2"/>
        <v>18361</v>
      </c>
    </row>
    <row r="17" spans="1:16">
      <c r="A17" s="1">
        <v>501</v>
      </c>
      <c r="B17" s="1"/>
      <c r="C17" s="1">
        <v>388.7</v>
      </c>
      <c r="D17" s="1">
        <v>0</v>
      </c>
      <c r="E17" s="1">
        <v>388.7</v>
      </c>
      <c r="F17" s="20">
        <v>69966</v>
      </c>
      <c r="G17" s="21">
        <v>201</v>
      </c>
      <c r="H17" s="29"/>
      <c r="I17" s="30">
        <v>2284</v>
      </c>
      <c r="J17" s="30">
        <v>65396</v>
      </c>
      <c r="K17" s="30"/>
      <c r="L17" s="31"/>
      <c r="M17" s="32">
        <v>80</v>
      </c>
      <c r="N17" s="14">
        <f t="shared" si="0"/>
        <v>70167</v>
      </c>
      <c r="O17" s="14">
        <f t="shared" si="1"/>
        <v>67760</v>
      </c>
      <c r="P17" s="14">
        <f t="shared" si="2"/>
        <v>137927</v>
      </c>
    </row>
    <row r="18" spans="1:16">
      <c r="A18" s="1">
        <v>502</v>
      </c>
      <c r="B18" s="1"/>
      <c r="C18" s="1">
        <v>816.75</v>
      </c>
      <c r="D18" s="1">
        <v>0</v>
      </c>
      <c r="E18" s="1">
        <v>816.75</v>
      </c>
      <c r="F18" s="20">
        <v>147018</v>
      </c>
      <c r="G18" s="21">
        <v>2460</v>
      </c>
      <c r="H18" s="29"/>
      <c r="I18" s="30">
        <v>5160</v>
      </c>
      <c r="J18" s="30">
        <v>122883</v>
      </c>
      <c r="K18" s="30"/>
      <c r="L18" s="31"/>
      <c r="M18" s="32">
        <v>120</v>
      </c>
      <c r="N18" s="14">
        <f t="shared" si="0"/>
        <v>149478</v>
      </c>
      <c r="O18" s="14">
        <f t="shared" si="1"/>
        <v>128163</v>
      </c>
      <c r="P18" s="14">
        <f t="shared" si="2"/>
        <v>277641</v>
      </c>
    </row>
    <row r="19" spans="1:16">
      <c r="A19" s="1">
        <v>503</v>
      </c>
      <c r="B19" s="1"/>
      <c r="C19" s="1">
        <v>1537.32</v>
      </c>
      <c r="D19" s="1">
        <v>45.82</v>
      </c>
      <c r="E19" s="1">
        <v>1491.5</v>
      </c>
      <c r="F19" s="20">
        <v>270396</v>
      </c>
      <c r="G19" s="21">
        <v>1005</v>
      </c>
      <c r="H19" s="29"/>
      <c r="I19" s="30">
        <v>7433</v>
      </c>
      <c r="J19" s="30">
        <v>128051</v>
      </c>
      <c r="K19" s="30"/>
      <c r="L19" s="31"/>
      <c r="M19" s="32">
        <v>220</v>
      </c>
      <c r="N19" s="14">
        <f t="shared" si="0"/>
        <v>271401</v>
      </c>
      <c r="O19" s="14">
        <f t="shared" si="1"/>
        <v>135704</v>
      </c>
      <c r="P19" s="14">
        <f t="shared" si="2"/>
        <v>407105</v>
      </c>
    </row>
    <row r="20" spans="1:16">
      <c r="A20" s="1">
        <v>505</v>
      </c>
      <c r="B20" s="1"/>
      <c r="C20" s="1"/>
      <c r="D20" s="1"/>
      <c r="E20" s="1">
        <v>0</v>
      </c>
      <c r="F20" s="20">
        <v>0</v>
      </c>
      <c r="G20" s="21">
        <v>0</v>
      </c>
      <c r="H20" s="29"/>
      <c r="I20" s="30">
        <v>5521</v>
      </c>
      <c r="J20" s="30">
        <v>147726</v>
      </c>
      <c r="K20" s="30"/>
      <c r="L20" s="31"/>
      <c r="M20" s="32">
        <v>0</v>
      </c>
      <c r="N20" s="14">
        <f t="shared" si="0"/>
        <v>0</v>
      </c>
      <c r="O20" s="14">
        <f t="shared" si="1"/>
        <v>153247</v>
      </c>
      <c r="P20" s="14">
        <f t="shared" si="2"/>
        <v>153247</v>
      </c>
    </row>
    <row r="21" spans="1:16">
      <c r="A21" s="1" t="s">
        <v>36</v>
      </c>
      <c r="B21" s="1" t="s">
        <v>10</v>
      </c>
      <c r="C21" s="1"/>
      <c r="D21" s="1"/>
      <c r="E21" s="1"/>
      <c r="F21" s="20">
        <v>0</v>
      </c>
      <c r="G21" s="21">
        <v>0</v>
      </c>
      <c r="H21" s="29"/>
      <c r="I21" s="30"/>
      <c r="J21" s="30"/>
      <c r="K21" s="30"/>
      <c r="L21" s="31"/>
      <c r="M21" s="32">
        <v>0</v>
      </c>
      <c r="N21" s="14">
        <f t="shared" si="0"/>
        <v>0</v>
      </c>
      <c r="O21" s="14">
        <f t="shared" si="1"/>
        <v>0</v>
      </c>
      <c r="P21" s="14">
        <f t="shared" si="2"/>
        <v>0</v>
      </c>
    </row>
    <row r="22" spans="1:16">
      <c r="A22" s="1" t="s">
        <v>37</v>
      </c>
      <c r="B22" s="1" t="s">
        <v>11</v>
      </c>
      <c r="C22" s="1"/>
      <c r="D22" s="1"/>
      <c r="E22" s="1"/>
      <c r="F22" s="20">
        <v>0</v>
      </c>
      <c r="G22" s="21">
        <v>0</v>
      </c>
      <c r="H22" s="29"/>
      <c r="I22" s="30"/>
      <c r="J22" s="30"/>
      <c r="K22" s="30"/>
      <c r="L22" s="31"/>
      <c r="M22" s="32">
        <v>0</v>
      </c>
      <c r="N22" s="14">
        <f t="shared" si="0"/>
        <v>0</v>
      </c>
      <c r="O22" s="14">
        <f t="shared" si="1"/>
        <v>0</v>
      </c>
      <c r="P22" s="14">
        <f t="shared" si="2"/>
        <v>0</v>
      </c>
    </row>
    <row r="23" spans="1:16">
      <c r="A23" s="1">
        <v>504</v>
      </c>
      <c r="B23" s="1"/>
      <c r="C23" s="1">
        <v>1397.36</v>
      </c>
      <c r="D23" s="1">
        <v>891.29</v>
      </c>
      <c r="E23" s="1">
        <v>506.07</v>
      </c>
      <c r="F23" s="20">
        <v>128022</v>
      </c>
      <c r="G23" s="21">
        <v>11400</v>
      </c>
      <c r="H23" s="29"/>
      <c r="I23" s="30">
        <v>14486</v>
      </c>
      <c r="J23" s="30">
        <v>158234</v>
      </c>
      <c r="K23" s="30"/>
      <c r="L23" s="31"/>
      <c r="M23" s="32">
        <v>120</v>
      </c>
      <c r="N23" s="14">
        <f t="shared" si="0"/>
        <v>139422</v>
      </c>
      <c r="O23" s="14">
        <f t="shared" si="1"/>
        <v>172840</v>
      </c>
      <c r="P23" s="14">
        <f t="shared" si="2"/>
        <v>312262</v>
      </c>
    </row>
    <row r="24" spans="1:16">
      <c r="A24" s="1">
        <v>506</v>
      </c>
      <c r="B24" s="1"/>
      <c r="C24" s="1">
        <v>249.53</v>
      </c>
      <c r="D24" s="1">
        <v>0</v>
      </c>
      <c r="E24" s="1">
        <v>249.53</v>
      </c>
      <c r="F24" s="20">
        <v>44916</v>
      </c>
      <c r="G24" s="21">
        <v>0</v>
      </c>
      <c r="H24" s="29"/>
      <c r="I24" s="30">
        <v>961</v>
      </c>
      <c r="J24" s="30">
        <v>22128</v>
      </c>
      <c r="K24" s="30"/>
      <c r="L24" s="31"/>
      <c r="M24" s="32">
        <v>20</v>
      </c>
      <c r="N24" s="14">
        <f t="shared" si="0"/>
        <v>44916</v>
      </c>
      <c r="O24" s="14">
        <f t="shared" si="1"/>
        <v>23109</v>
      </c>
      <c r="P24" s="14">
        <f t="shared" si="2"/>
        <v>68025</v>
      </c>
    </row>
    <row r="25" spans="1:16">
      <c r="A25" s="1">
        <v>507</v>
      </c>
      <c r="B25" s="1"/>
      <c r="C25" s="1">
        <v>146.1</v>
      </c>
      <c r="D25" s="1">
        <v>0</v>
      </c>
      <c r="E25" s="1">
        <v>146.1</v>
      </c>
      <c r="F25" s="20">
        <v>18054</v>
      </c>
      <c r="G25" s="21">
        <v>0</v>
      </c>
      <c r="H25" s="29"/>
      <c r="I25" s="30">
        <v>171</v>
      </c>
      <c r="J25" s="30">
        <v>8295</v>
      </c>
      <c r="K25" s="30"/>
      <c r="L25" s="31"/>
      <c r="M25" s="32">
        <v>120</v>
      </c>
      <c r="N25" s="14">
        <f t="shared" si="0"/>
        <v>18054</v>
      </c>
      <c r="O25" s="14">
        <f t="shared" si="1"/>
        <v>8586</v>
      </c>
      <c r="P25" s="14">
        <f t="shared" si="2"/>
        <v>26640</v>
      </c>
    </row>
    <row r="26" spans="1:16">
      <c r="A26" s="2" t="s">
        <v>55</v>
      </c>
      <c r="B26" s="2">
        <v>204</v>
      </c>
      <c r="C26" s="2">
        <v>1114.83</v>
      </c>
      <c r="D26" s="2">
        <v>71.33</v>
      </c>
      <c r="E26" s="2">
        <v>1043.5</v>
      </c>
      <c r="F26" s="20">
        <v>190824</v>
      </c>
      <c r="G26" s="21">
        <v>0</v>
      </c>
      <c r="H26" s="29"/>
      <c r="I26" s="30">
        <v>2740</v>
      </c>
      <c r="J26" s="30">
        <v>115359</v>
      </c>
      <c r="K26" s="30"/>
      <c r="L26" s="31"/>
      <c r="M26" s="32">
        <v>120</v>
      </c>
      <c r="N26" s="14">
        <f t="shared" si="0"/>
        <v>190824</v>
      </c>
      <c r="O26" s="14">
        <f t="shared" si="1"/>
        <v>118219</v>
      </c>
      <c r="P26" s="14">
        <f t="shared" si="2"/>
        <v>309043</v>
      </c>
    </row>
    <row r="27" spans="1:16">
      <c r="A27" s="2" t="s">
        <v>56</v>
      </c>
      <c r="B27" s="2" t="s">
        <v>0</v>
      </c>
      <c r="C27" s="2">
        <v>133.41999999999999</v>
      </c>
      <c r="D27" s="2">
        <v>0</v>
      </c>
      <c r="E27" s="2">
        <v>133.41999999999999</v>
      </c>
      <c r="F27" s="20">
        <v>24018</v>
      </c>
      <c r="G27" s="21">
        <v>0</v>
      </c>
      <c r="H27" s="29"/>
      <c r="I27" s="30">
        <v>182</v>
      </c>
      <c r="J27" s="30">
        <v>3597</v>
      </c>
      <c r="K27" s="30"/>
      <c r="L27" s="31"/>
      <c r="M27" s="32">
        <v>40</v>
      </c>
      <c r="N27" s="14">
        <f t="shared" si="0"/>
        <v>24018</v>
      </c>
      <c r="O27" s="14">
        <f t="shared" si="1"/>
        <v>3819</v>
      </c>
      <c r="P27" s="14">
        <f t="shared" si="2"/>
        <v>27837</v>
      </c>
    </row>
    <row r="28" spans="1:16">
      <c r="A28" s="1" t="s">
        <v>38</v>
      </c>
      <c r="B28" s="1"/>
      <c r="C28" s="1">
        <v>7650.62</v>
      </c>
      <c r="D28" s="1">
        <v>0</v>
      </c>
      <c r="E28" s="1">
        <v>7650.62</v>
      </c>
      <c r="F28" s="20">
        <v>1377114</v>
      </c>
      <c r="G28" s="21">
        <v>0</v>
      </c>
      <c r="H28" s="29"/>
      <c r="I28" s="30"/>
      <c r="J28" s="30"/>
      <c r="K28" s="30"/>
      <c r="L28" s="31"/>
      <c r="M28" s="32">
        <v>0</v>
      </c>
      <c r="N28" s="14">
        <f t="shared" si="0"/>
        <v>1377114</v>
      </c>
      <c r="O28" s="14">
        <f t="shared" si="1"/>
        <v>0</v>
      </c>
      <c r="P28" s="14">
        <f t="shared" si="2"/>
        <v>1377114</v>
      </c>
    </row>
    <row r="29" spans="1:16">
      <c r="A29" s="1">
        <v>701</v>
      </c>
      <c r="B29" s="1"/>
      <c r="C29" s="1"/>
      <c r="D29" s="1"/>
      <c r="E29" s="1"/>
      <c r="F29" s="20">
        <v>0</v>
      </c>
      <c r="G29" s="21">
        <v>0</v>
      </c>
      <c r="H29" s="29"/>
      <c r="I29" s="30">
        <v>13900</v>
      </c>
      <c r="J29" s="30">
        <v>157857</v>
      </c>
      <c r="K29" s="30"/>
      <c r="L29" s="31"/>
      <c r="M29" s="32">
        <v>60</v>
      </c>
      <c r="N29" s="14">
        <f t="shared" si="0"/>
        <v>0</v>
      </c>
      <c r="O29" s="14">
        <f t="shared" si="1"/>
        <v>171817</v>
      </c>
      <c r="P29" s="14">
        <f t="shared" si="2"/>
        <v>171817</v>
      </c>
    </row>
    <row r="30" spans="1:16">
      <c r="A30" s="1">
        <v>702</v>
      </c>
      <c r="B30" s="1"/>
      <c r="C30" s="1"/>
      <c r="D30" s="1"/>
      <c r="E30" s="1"/>
      <c r="F30" s="20">
        <v>0</v>
      </c>
      <c r="G30" s="21">
        <v>0</v>
      </c>
      <c r="H30" s="29"/>
      <c r="I30" s="30">
        <v>6718</v>
      </c>
      <c r="J30" s="30">
        <v>41596</v>
      </c>
      <c r="K30" s="30"/>
      <c r="L30" s="31"/>
      <c r="M30" s="32">
        <v>0</v>
      </c>
      <c r="N30" s="14">
        <f t="shared" si="0"/>
        <v>0</v>
      </c>
      <c r="O30" s="14">
        <f t="shared" si="1"/>
        <v>48314</v>
      </c>
      <c r="P30" s="14">
        <f t="shared" si="2"/>
        <v>48314</v>
      </c>
    </row>
    <row r="31" spans="1:16">
      <c r="A31" s="1">
        <v>703</v>
      </c>
      <c r="B31" s="1"/>
      <c r="C31" s="1"/>
      <c r="D31" s="1"/>
      <c r="E31" s="1"/>
      <c r="F31" s="20">
        <v>0</v>
      </c>
      <c r="G31" s="21">
        <v>0</v>
      </c>
      <c r="H31" s="29"/>
      <c r="I31" s="30">
        <v>6661</v>
      </c>
      <c r="J31" s="30">
        <v>76519</v>
      </c>
      <c r="K31" s="30"/>
      <c r="L31" s="31"/>
      <c r="M31" s="32">
        <v>0</v>
      </c>
      <c r="N31" s="14">
        <f t="shared" si="0"/>
        <v>0</v>
      </c>
      <c r="O31" s="14">
        <f t="shared" si="1"/>
        <v>83180</v>
      </c>
      <c r="P31" s="14">
        <f t="shared" si="2"/>
        <v>83180</v>
      </c>
    </row>
    <row r="32" spans="1:16">
      <c r="A32" s="1">
        <v>704</v>
      </c>
      <c r="B32" s="1"/>
      <c r="C32" s="1"/>
      <c r="D32" s="1"/>
      <c r="E32" s="1"/>
      <c r="F32" s="20">
        <v>0</v>
      </c>
      <c r="G32" s="21">
        <v>0</v>
      </c>
      <c r="H32" s="29"/>
      <c r="I32" s="30">
        <v>6069</v>
      </c>
      <c r="J32" s="30">
        <v>132762</v>
      </c>
      <c r="K32" s="30"/>
      <c r="L32" s="31"/>
      <c r="M32" s="32">
        <v>0</v>
      </c>
      <c r="N32" s="14">
        <f t="shared" si="0"/>
        <v>0</v>
      </c>
      <c r="O32" s="14">
        <f t="shared" si="1"/>
        <v>138831</v>
      </c>
      <c r="P32" s="14">
        <f t="shared" si="2"/>
        <v>138831</v>
      </c>
    </row>
    <row r="33" spans="1:16">
      <c r="A33" s="1">
        <v>705</v>
      </c>
      <c r="B33" s="1"/>
      <c r="C33" s="1"/>
      <c r="D33" s="1"/>
      <c r="E33" s="1"/>
      <c r="F33" s="20">
        <v>0</v>
      </c>
      <c r="G33" s="21">
        <v>0</v>
      </c>
      <c r="H33" s="29"/>
      <c r="I33" s="30">
        <v>4381</v>
      </c>
      <c r="J33" s="30">
        <v>41175</v>
      </c>
      <c r="K33" s="30"/>
      <c r="L33" s="31"/>
      <c r="M33" s="32">
        <v>0</v>
      </c>
      <c r="N33" s="14">
        <f t="shared" si="0"/>
        <v>0</v>
      </c>
      <c r="O33" s="14">
        <f t="shared" si="1"/>
        <v>45556</v>
      </c>
      <c r="P33" s="14">
        <f t="shared" si="2"/>
        <v>45556</v>
      </c>
    </row>
    <row r="34" spans="1:16">
      <c r="A34" s="1">
        <v>706</v>
      </c>
      <c r="B34" s="1"/>
      <c r="C34" s="1"/>
      <c r="D34" s="1"/>
      <c r="E34" s="1"/>
      <c r="F34" s="20">
        <v>0</v>
      </c>
      <c r="G34" s="21">
        <v>0</v>
      </c>
      <c r="H34" s="29"/>
      <c r="I34" s="30">
        <v>3245</v>
      </c>
      <c r="J34" s="30">
        <v>28297</v>
      </c>
      <c r="K34" s="30"/>
      <c r="L34" s="31"/>
      <c r="M34" s="32">
        <v>0</v>
      </c>
      <c r="N34" s="14">
        <f t="shared" si="0"/>
        <v>0</v>
      </c>
      <c r="O34" s="14">
        <f t="shared" si="1"/>
        <v>31542</v>
      </c>
      <c r="P34" s="14">
        <f t="shared" si="2"/>
        <v>31542</v>
      </c>
    </row>
    <row r="35" spans="1:16">
      <c r="A35" s="1" t="s">
        <v>39</v>
      </c>
      <c r="B35" s="1"/>
      <c r="C35" s="1"/>
      <c r="D35" s="1"/>
      <c r="E35" s="1"/>
      <c r="F35" s="20">
        <v>0</v>
      </c>
      <c r="G35" s="21">
        <v>0</v>
      </c>
      <c r="H35" s="29"/>
      <c r="I35" s="30"/>
      <c r="J35" s="30"/>
      <c r="K35" s="30"/>
      <c r="L35" s="31"/>
      <c r="M35" s="32">
        <v>0</v>
      </c>
      <c r="N35" s="14">
        <f t="shared" si="0"/>
        <v>0</v>
      </c>
      <c r="O35" s="14">
        <f t="shared" si="1"/>
        <v>0</v>
      </c>
      <c r="P35" s="14">
        <f t="shared" si="2"/>
        <v>0</v>
      </c>
    </row>
    <row r="36" spans="1:16">
      <c r="A36" s="1" t="s">
        <v>40</v>
      </c>
      <c r="B36" s="1"/>
      <c r="C36" s="1"/>
      <c r="D36" s="1"/>
      <c r="E36" s="1"/>
      <c r="F36" s="20">
        <v>0</v>
      </c>
      <c r="G36" s="21">
        <v>0</v>
      </c>
      <c r="H36" s="29"/>
      <c r="I36" s="30"/>
      <c r="J36" s="30"/>
      <c r="K36" s="30"/>
      <c r="L36" s="31"/>
      <c r="M36" s="32">
        <v>20</v>
      </c>
      <c r="N36" s="14">
        <f t="shared" si="0"/>
        <v>0</v>
      </c>
      <c r="O36" s="14">
        <f t="shared" si="1"/>
        <v>20</v>
      </c>
      <c r="P36" s="14">
        <f t="shared" si="2"/>
        <v>20</v>
      </c>
    </row>
    <row r="37" spans="1:16">
      <c r="A37" s="2" t="s">
        <v>57</v>
      </c>
      <c r="B37" s="2">
        <v>802</v>
      </c>
      <c r="C37" s="2">
        <v>768.5</v>
      </c>
      <c r="D37" s="2">
        <v>0</v>
      </c>
      <c r="E37" s="2">
        <v>768.5</v>
      </c>
      <c r="F37" s="20">
        <v>138330</v>
      </c>
      <c r="G37" s="21">
        <v>0</v>
      </c>
      <c r="H37" s="29"/>
      <c r="I37" s="30">
        <v>3127</v>
      </c>
      <c r="J37" s="30">
        <v>58199</v>
      </c>
      <c r="K37" s="30">
        <v>773</v>
      </c>
      <c r="L37" s="31"/>
      <c r="M37" s="32">
        <v>0</v>
      </c>
      <c r="N37" s="14">
        <f t="shared" si="0"/>
        <v>138330</v>
      </c>
      <c r="O37" s="14">
        <f t="shared" si="1"/>
        <v>62099</v>
      </c>
      <c r="P37" s="14">
        <f t="shared" si="2"/>
        <v>200429</v>
      </c>
    </row>
    <row r="38" spans="1:16">
      <c r="A38" s="2" t="s">
        <v>58</v>
      </c>
      <c r="B38" s="2">
        <v>804</v>
      </c>
      <c r="C38" s="2">
        <v>843.46</v>
      </c>
      <c r="D38" s="2">
        <v>0</v>
      </c>
      <c r="E38" s="2">
        <v>843.46</v>
      </c>
      <c r="F38" s="20">
        <v>151824</v>
      </c>
      <c r="G38" s="21">
        <v>0</v>
      </c>
      <c r="H38" s="29"/>
      <c r="I38" s="30">
        <v>3504</v>
      </c>
      <c r="J38" s="30">
        <v>87127</v>
      </c>
      <c r="K38" s="30"/>
      <c r="L38" s="31"/>
      <c r="M38" s="32">
        <v>40</v>
      </c>
      <c r="N38" s="14">
        <f t="shared" si="0"/>
        <v>151824</v>
      </c>
      <c r="O38" s="14">
        <f t="shared" si="1"/>
        <v>90671</v>
      </c>
      <c r="P38" s="14">
        <f t="shared" si="2"/>
        <v>242495</v>
      </c>
    </row>
    <row r="39" spans="1:16">
      <c r="A39" s="2" t="s">
        <v>59</v>
      </c>
      <c r="B39" s="2">
        <v>805</v>
      </c>
      <c r="C39" s="2">
        <v>1182.79</v>
      </c>
      <c r="D39" s="2">
        <v>85.2</v>
      </c>
      <c r="E39" s="2">
        <v>1097.5899999999999</v>
      </c>
      <c r="F39" s="20">
        <v>211968</v>
      </c>
      <c r="G39" s="21">
        <v>0</v>
      </c>
      <c r="H39" s="29"/>
      <c r="I39" s="30">
        <v>4199</v>
      </c>
      <c r="J39" s="30">
        <v>98119</v>
      </c>
      <c r="K39" s="30"/>
      <c r="L39" s="31"/>
      <c r="M39" s="32">
        <v>40</v>
      </c>
      <c r="N39" s="14">
        <f t="shared" si="0"/>
        <v>211968</v>
      </c>
      <c r="O39" s="14">
        <f t="shared" si="1"/>
        <v>102358</v>
      </c>
      <c r="P39" s="14">
        <f t="shared" si="2"/>
        <v>314326</v>
      </c>
    </row>
    <row r="40" spans="1:16">
      <c r="A40" s="1" t="s">
        <v>41</v>
      </c>
      <c r="B40" s="1">
        <v>208</v>
      </c>
      <c r="C40" s="1">
        <v>401.03</v>
      </c>
      <c r="D40" s="1">
        <v>38.520000000000003</v>
      </c>
      <c r="E40" s="1">
        <v>362.51</v>
      </c>
      <c r="F40" s="20">
        <v>66870</v>
      </c>
      <c r="G40" s="21">
        <v>0</v>
      </c>
      <c r="H40" s="29"/>
      <c r="I40" s="30">
        <v>2816</v>
      </c>
      <c r="J40" s="30">
        <v>29853</v>
      </c>
      <c r="K40" s="30"/>
      <c r="L40" s="31"/>
      <c r="M40" s="32">
        <v>40</v>
      </c>
      <c r="N40" s="14">
        <f t="shared" si="0"/>
        <v>66870</v>
      </c>
      <c r="O40" s="14">
        <f t="shared" si="1"/>
        <v>32709</v>
      </c>
      <c r="P40" s="14">
        <f t="shared" si="2"/>
        <v>99579</v>
      </c>
    </row>
    <row r="41" spans="1:16">
      <c r="A41" s="1" t="s">
        <v>42</v>
      </c>
      <c r="B41" s="1">
        <v>2007</v>
      </c>
      <c r="C41" s="1">
        <v>47.52</v>
      </c>
      <c r="D41" s="1">
        <v>0</v>
      </c>
      <c r="E41" s="1">
        <v>47.52</v>
      </c>
      <c r="F41" s="20">
        <v>8556</v>
      </c>
      <c r="G41" s="21">
        <v>0</v>
      </c>
      <c r="H41" s="29"/>
      <c r="I41" s="30">
        <v>160</v>
      </c>
      <c r="J41" s="30">
        <v>2065</v>
      </c>
      <c r="K41" s="30"/>
      <c r="L41" s="31"/>
      <c r="M41" s="32">
        <v>0</v>
      </c>
      <c r="N41" s="14">
        <f t="shared" si="0"/>
        <v>8556</v>
      </c>
      <c r="O41" s="14">
        <f t="shared" si="1"/>
        <v>2225</v>
      </c>
      <c r="P41" s="14">
        <f t="shared" si="2"/>
        <v>10781</v>
      </c>
    </row>
    <row r="42" spans="1:16">
      <c r="A42" s="2" t="s">
        <v>12</v>
      </c>
      <c r="B42" s="2"/>
      <c r="C42" s="2"/>
      <c r="D42" s="2"/>
      <c r="E42" s="2"/>
      <c r="F42" s="20">
        <v>0</v>
      </c>
      <c r="G42" s="21">
        <v>0</v>
      </c>
      <c r="H42" s="29"/>
      <c r="I42" s="30"/>
      <c r="J42" s="30"/>
      <c r="K42" s="30"/>
      <c r="L42" s="31"/>
      <c r="M42" s="32">
        <v>0</v>
      </c>
      <c r="N42" s="14">
        <f t="shared" si="0"/>
        <v>0</v>
      </c>
      <c r="O42" s="14">
        <f t="shared" si="1"/>
        <v>0</v>
      </c>
      <c r="P42" s="14">
        <f t="shared" si="2"/>
        <v>0</v>
      </c>
    </row>
    <row r="43" spans="1:16">
      <c r="A43" s="2" t="s">
        <v>13</v>
      </c>
      <c r="B43" s="2">
        <v>901</v>
      </c>
      <c r="C43" s="2">
        <v>1088.3399999999999</v>
      </c>
      <c r="D43" s="2">
        <v>0</v>
      </c>
      <c r="E43" s="2">
        <v>1088.3399999999999</v>
      </c>
      <c r="F43" s="20">
        <v>195900</v>
      </c>
      <c r="G43" s="21">
        <v>3617</v>
      </c>
      <c r="H43" s="29"/>
      <c r="I43" s="30">
        <v>6901</v>
      </c>
      <c r="J43" s="30">
        <v>102885</v>
      </c>
      <c r="K43" s="30"/>
      <c r="L43" s="31"/>
      <c r="M43" s="32">
        <v>40</v>
      </c>
      <c r="N43" s="14">
        <f t="shared" si="0"/>
        <v>199517</v>
      </c>
      <c r="O43" s="14">
        <f t="shared" si="1"/>
        <v>109826</v>
      </c>
      <c r="P43" s="14">
        <f t="shared" si="2"/>
        <v>309343</v>
      </c>
    </row>
    <row r="44" spans="1:16">
      <c r="A44" s="2" t="s">
        <v>14</v>
      </c>
      <c r="B44" s="2">
        <v>902</v>
      </c>
      <c r="C44" s="2">
        <v>850.02</v>
      </c>
      <c r="D44" s="2">
        <v>234.37</v>
      </c>
      <c r="E44" s="2">
        <v>615.65</v>
      </c>
      <c r="F44" s="20">
        <v>120198</v>
      </c>
      <c r="G44" s="21">
        <v>0</v>
      </c>
      <c r="H44" s="29"/>
      <c r="I44" s="30">
        <v>3595</v>
      </c>
      <c r="J44" s="30">
        <v>49935</v>
      </c>
      <c r="K44" s="30"/>
      <c r="L44" s="31"/>
      <c r="M44" s="32">
        <v>40</v>
      </c>
      <c r="N44" s="14">
        <f t="shared" si="0"/>
        <v>120198</v>
      </c>
      <c r="O44" s="14">
        <f t="shared" si="1"/>
        <v>53570</v>
      </c>
      <c r="P44" s="14">
        <f t="shared" si="2"/>
        <v>173768</v>
      </c>
    </row>
    <row r="45" spans="1:16">
      <c r="A45" s="2" t="s">
        <v>15</v>
      </c>
      <c r="B45" s="2">
        <v>903</v>
      </c>
      <c r="C45" s="2">
        <v>485.1</v>
      </c>
      <c r="D45" s="2">
        <v>0</v>
      </c>
      <c r="E45" s="2">
        <v>485.1</v>
      </c>
      <c r="F45" s="20">
        <v>87318</v>
      </c>
      <c r="G45" s="21">
        <v>11501</v>
      </c>
      <c r="H45" s="29"/>
      <c r="I45" s="30">
        <v>2029</v>
      </c>
      <c r="J45" s="30">
        <v>9833</v>
      </c>
      <c r="K45" s="30"/>
      <c r="L45" s="31"/>
      <c r="M45" s="32">
        <v>60</v>
      </c>
      <c r="N45" s="14">
        <f t="shared" si="0"/>
        <v>98819</v>
      </c>
      <c r="O45" s="14">
        <f t="shared" si="1"/>
        <v>11922</v>
      </c>
      <c r="P45" s="14">
        <f t="shared" si="2"/>
        <v>110741</v>
      </c>
    </row>
    <row r="46" spans="1:16">
      <c r="A46" s="2" t="s">
        <v>60</v>
      </c>
      <c r="B46" s="2">
        <v>905</v>
      </c>
      <c r="C46" s="2">
        <v>894.53</v>
      </c>
      <c r="D46" s="2">
        <v>354.94</v>
      </c>
      <c r="E46" s="2">
        <v>539.59</v>
      </c>
      <c r="F46" s="20">
        <v>112032</v>
      </c>
      <c r="G46" s="21">
        <v>3365</v>
      </c>
      <c r="H46" s="29"/>
      <c r="I46" s="30">
        <v>8345</v>
      </c>
      <c r="J46" s="30">
        <v>52068</v>
      </c>
      <c r="K46" s="30"/>
      <c r="L46" s="31"/>
      <c r="M46" s="32">
        <v>0</v>
      </c>
      <c r="N46" s="14">
        <f t="shared" si="0"/>
        <v>115397</v>
      </c>
      <c r="O46" s="14">
        <f t="shared" si="1"/>
        <v>60413</v>
      </c>
      <c r="P46" s="14">
        <f t="shared" si="2"/>
        <v>175810</v>
      </c>
    </row>
    <row r="47" spans="1:16">
      <c r="A47" s="1" t="s">
        <v>16</v>
      </c>
      <c r="B47" s="1">
        <v>906</v>
      </c>
      <c r="C47" s="1">
        <v>436.3</v>
      </c>
      <c r="D47" s="1">
        <v>306.14999999999998</v>
      </c>
      <c r="E47" s="1">
        <v>130.15</v>
      </c>
      <c r="F47" s="20">
        <v>33626</v>
      </c>
      <c r="G47" s="21">
        <v>0</v>
      </c>
      <c r="H47" s="29"/>
      <c r="I47" s="30">
        <v>2500</v>
      </c>
      <c r="J47" s="30">
        <v>8311</v>
      </c>
      <c r="K47" s="30"/>
      <c r="L47" s="31"/>
      <c r="M47" s="32">
        <v>0</v>
      </c>
      <c r="N47" s="14">
        <f t="shared" si="0"/>
        <v>33626</v>
      </c>
      <c r="O47" s="14">
        <f t="shared" si="1"/>
        <v>10811</v>
      </c>
      <c r="P47" s="14">
        <f t="shared" si="2"/>
        <v>44437</v>
      </c>
    </row>
    <row r="48" spans="1:16">
      <c r="A48" s="2" t="s">
        <v>61</v>
      </c>
      <c r="B48" s="2" t="s">
        <v>62</v>
      </c>
      <c r="C48" s="2">
        <v>152.84</v>
      </c>
      <c r="D48" s="2">
        <v>0</v>
      </c>
      <c r="E48" s="2">
        <v>152.84</v>
      </c>
      <c r="F48" s="20">
        <v>27510</v>
      </c>
      <c r="G48" s="21">
        <v>0</v>
      </c>
      <c r="H48" s="29"/>
      <c r="I48" s="30"/>
      <c r="J48" s="30"/>
      <c r="K48" s="30"/>
      <c r="L48" s="31"/>
      <c r="M48" s="32">
        <v>0</v>
      </c>
      <c r="N48" s="14">
        <f t="shared" si="0"/>
        <v>27510</v>
      </c>
      <c r="O48" s="14">
        <f t="shared" si="1"/>
        <v>0</v>
      </c>
      <c r="P48" s="14">
        <f t="shared" si="2"/>
        <v>27510</v>
      </c>
    </row>
    <row r="49" spans="1:16">
      <c r="A49" s="2" t="s">
        <v>63</v>
      </c>
      <c r="B49" s="2"/>
      <c r="C49" s="2">
        <v>1037.18</v>
      </c>
      <c r="D49" s="2"/>
      <c r="E49" s="2">
        <v>1037.18</v>
      </c>
      <c r="F49" s="20">
        <v>97345</v>
      </c>
      <c r="G49" s="21">
        <v>0</v>
      </c>
      <c r="H49" s="29"/>
      <c r="I49" s="30">
        <v>14258</v>
      </c>
      <c r="J49" s="30">
        <v>822772</v>
      </c>
      <c r="K49" s="30"/>
      <c r="L49" s="31"/>
      <c r="M49" s="32">
        <v>0</v>
      </c>
      <c r="N49" s="14">
        <f t="shared" si="0"/>
        <v>97345</v>
      </c>
      <c r="O49" s="14">
        <f t="shared" si="1"/>
        <v>837030</v>
      </c>
      <c r="P49" s="14">
        <f t="shared" si="2"/>
        <v>934375</v>
      </c>
    </row>
    <row r="50" spans="1:16">
      <c r="A50" s="16">
        <v>1101</v>
      </c>
      <c r="B50" s="16"/>
      <c r="C50" s="16">
        <v>901.39</v>
      </c>
      <c r="D50" s="16">
        <v>286.76</v>
      </c>
      <c r="E50" s="16">
        <v>614.63</v>
      </c>
      <c r="F50" s="20">
        <v>108406</v>
      </c>
      <c r="G50" s="21">
        <v>0</v>
      </c>
      <c r="H50" s="29"/>
      <c r="I50" s="30"/>
      <c r="J50" s="30"/>
      <c r="K50" s="30"/>
      <c r="L50" s="31"/>
      <c r="M50" s="32">
        <v>60</v>
      </c>
      <c r="N50" s="14">
        <f t="shared" si="0"/>
        <v>108406</v>
      </c>
      <c r="O50" s="14">
        <f t="shared" si="1"/>
        <v>60</v>
      </c>
      <c r="P50" s="14">
        <f t="shared" si="2"/>
        <v>108466</v>
      </c>
    </row>
    <row r="51" spans="1:16">
      <c r="A51" s="16">
        <v>1102</v>
      </c>
      <c r="B51" s="16"/>
      <c r="C51" s="16">
        <v>915.69</v>
      </c>
      <c r="D51" s="16"/>
      <c r="E51" s="16">
        <v>915.69</v>
      </c>
      <c r="F51" s="20">
        <v>131216</v>
      </c>
      <c r="G51" s="21">
        <v>1800</v>
      </c>
      <c r="H51" s="29"/>
      <c r="I51" s="30"/>
      <c r="J51" s="30"/>
      <c r="K51" s="30"/>
      <c r="L51" s="31"/>
      <c r="M51" s="32">
        <v>60</v>
      </c>
      <c r="N51" s="14">
        <f t="shared" si="0"/>
        <v>133016</v>
      </c>
      <c r="O51" s="14">
        <f t="shared" si="1"/>
        <v>60</v>
      </c>
      <c r="P51" s="14">
        <f t="shared" si="2"/>
        <v>133076</v>
      </c>
    </row>
    <row r="52" spans="1:16">
      <c r="A52" s="16">
        <v>1105</v>
      </c>
      <c r="B52" s="16"/>
      <c r="C52" s="16">
        <v>167.01</v>
      </c>
      <c r="D52" s="16"/>
      <c r="E52" s="16">
        <v>167.01</v>
      </c>
      <c r="F52" s="20">
        <v>30060</v>
      </c>
      <c r="G52" s="21">
        <v>0</v>
      </c>
      <c r="H52" s="29"/>
      <c r="I52" s="30"/>
      <c r="J52" s="30"/>
      <c r="K52" s="30"/>
      <c r="L52" s="31"/>
      <c r="M52" s="32">
        <v>0</v>
      </c>
      <c r="N52" s="14">
        <f t="shared" si="0"/>
        <v>30060</v>
      </c>
      <c r="O52" s="14">
        <f t="shared" si="1"/>
        <v>0</v>
      </c>
      <c r="P52" s="14">
        <f t="shared" si="2"/>
        <v>30060</v>
      </c>
    </row>
    <row r="53" spans="1:16">
      <c r="A53" s="16">
        <v>1106</v>
      </c>
      <c r="B53" s="16"/>
      <c r="C53" s="16">
        <v>98.26</v>
      </c>
      <c r="D53" s="16"/>
      <c r="E53" s="16">
        <v>98.26</v>
      </c>
      <c r="F53" s="20">
        <v>17743</v>
      </c>
      <c r="G53" s="21">
        <v>1540</v>
      </c>
      <c r="H53" s="29"/>
      <c r="I53" s="30"/>
      <c r="J53" s="30"/>
      <c r="K53" s="30"/>
      <c r="L53" s="31"/>
      <c r="M53" s="32">
        <v>60</v>
      </c>
      <c r="N53" s="14">
        <f t="shared" si="0"/>
        <v>19283</v>
      </c>
      <c r="O53" s="14">
        <f t="shared" si="1"/>
        <v>60</v>
      </c>
      <c r="P53" s="14">
        <f t="shared" si="2"/>
        <v>19343</v>
      </c>
    </row>
    <row r="54" spans="1:16">
      <c r="A54" s="16">
        <v>1107</v>
      </c>
      <c r="B54" s="16"/>
      <c r="C54" s="16">
        <v>77.5</v>
      </c>
      <c r="D54" s="16"/>
      <c r="E54" s="16">
        <v>77.5</v>
      </c>
      <c r="F54" s="20">
        <v>7220</v>
      </c>
      <c r="G54" s="21">
        <v>0</v>
      </c>
      <c r="H54" s="29"/>
      <c r="I54" s="30"/>
      <c r="J54" s="30"/>
      <c r="K54" s="30"/>
      <c r="L54" s="31"/>
      <c r="M54" s="32">
        <v>20</v>
      </c>
      <c r="N54" s="14">
        <f t="shared" si="0"/>
        <v>7220</v>
      </c>
      <c r="O54" s="14">
        <f t="shared" si="1"/>
        <v>20</v>
      </c>
      <c r="P54" s="14">
        <f t="shared" si="2"/>
        <v>7240</v>
      </c>
    </row>
    <row r="55" spans="1:16">
      <c r="A55" s="16" t="s">
        <v>43</v>
      </c>
      <c r="B55" s="16"/>
      <c r="C55" s="16">
        <v>71</v>
      </c>
      <c r="D55" s="16"/>
      <c r="E55" s="16">
        <v>71</v>
      </c>
      <c r="F55" s="20">
        <v>12780</v>
      </c>
      <c r="G55" s="21">
        <v>0</v>
      </c>
      <c r="H55" s="29"/>
      <c r="I55" s="30"/>
      <c r="J55" s="30"/>
      <c r="K55" s="30"/>
      <c r="L55" s="31"/>
      <c r="M55" s="32">
        <v>0</v>
      </c>
      <c r="N55" s="14">
        <f t="shared" si="0"/>
        <v>12780</v>
      </c>
      <c r="O55" s="14">
        <f t="shared" si="1"/>
        <v>0</v>
      </c>
      <c r="P55" s="14">
        <f t="shared" si="2"/>
        <v>12780</v>
      </c>
    </row>
    <row r="56" spans="1:16">
      <c r="A56" s="16" t="s">
        <v>44</v>
      </c>
      <c r="B56" s="16"/>
      <c r="C56" s="16">
        <v>333.39</v>
      </c>
      <c r="D56" s="16">
        <v>217.72</v>
      </c>
      <c r="E56" s="16">
        <v>115.67</v>
      </c>
      <c r="F56" s="20">
        <v>12614</v>
      </c>
      <c r="G56" s="21">
        <v>0</v>
      </c>
      <c r="H56" s="29"/>
      <c r="I56" s="30"/>
      <c r="J56" s="30"/>
      <c r="K56" s="30"/>
      <c r="L56" s="31"/>
      <c r="M56" s="32">
        <v>20</v>
      </c>
      <c r="N56" s="14">
        <f t="shared" si="0"/>
        <v>12614</v>
      </c>
      <c r="O56" s="14">
        <f t="shared" si="1"/>
        <v>20</v>
      </c>
      <c r="P56" s="14">
        <f t="shared" si="2"/>
        <v>12634</v>
      </c>
    </row>
    <row r="57" spans="1:16">
      <c r="A57" s="16" t="s">
        <v>5</v>
      </c>
      <c r="B57" s="16"/>
      <c r="C57" s="16">
        <v>51.25</v>
      </c>
      <c r="D57" s="16"/>
      <c r="E57" s="16">
        <v>51.25</v>
      </c>
      <c r="F57" s="20">
        <v>9228</v>
      </c>
      <c r="G57" s="21">
        <v>0</v>
      </c>
      <c r="H57" s="29"/>
      <c r="I57" s="30"/>
      <c r="J57" s="30"/>
      <c r="K57" s="30"/>
      <c r="L57" s="31"/>
      <c r="M57" s="32">
        <v>0</v>
      </c>
      <c r="N57" s="14">
        <f t="shared" si="0"/>
        <v>9228</v>
      </c>
      <c r="O57" s="14">
        <f t="shared" si="1"/>
        <v>0</v>
      </c>
      <c r="P57" s="14">
        <f t="shared" si="2"/>
        <v>9228</v>
      </c>
    </row>
    <row r="58" spans="1:16">
      <c r="A58" s="16" t="s">
        <v>6</v>
      </c>
      <c r="B58" s="16"/>
      <c r="C58" s="16">
        <v>115.94</v>
      </c>
      <c r="D58" s="16"/>
      <c r="E58" s="16">
        <v>115.94</v>
      </c>
      <c r="F58" s="20">
        <v>21378</v>
      </c>
      <c r="G58" s="21">
        <v>0</v>
      </c>
      <c r="H58" s="29"/>
      <c r="I58" s="30"/>
      <c r="J58" s="30"/>
      <c r="K58" s="30"/>
      <c r="L58" s="31"/>
      <c r="M58" s="32">
        <v>40</v>
      </c>
      <c r="N58" s="14">
        <f t="shared" si="0"/>
        <v>21378</v>
      </c>
      <c r="O58" s="14">
        <f t="shared" si="1"/>
        <v>40</v>
      </c>
      <c r="P58" s="14">
        <f t="shared" si="2"/>
        <v>21418</v>
      </c>
    </row>
    <row r="59" spans="1:16">
      <c r="A59" s="2" t="s">
        <v>64</v>
      </c>
      <c r="B59" s="2" t="s">
        <v>7</v>
      </c>
      <c r="C59" s="2">
        <v>4020.21</v>
      </c>
      <c r="D59" s="2">
        <v>29.68</v>
      </c>
      <c r="E59" s="2">
        <v>3990.53</v>
      </c>
      <c r="F59" s="20">
        <v>724722</v>
      </c>
      <c r="G59" s="21">
        <v>0</v>
      </c>
      <c r="H59" s="29"/>
      <c r="I59" s="30">
        <v>8261</v>
      </c>
      <c r="J59" s="30">
        <v>215052</v>
      </c>
      <c r="K59" s="30"/>
      <c r="L59" s="31"/>
      <c r="M59" s="32">
        <v>0</v>
      </c>
      <c r="N59" s="14">
        <f t="shared" si="0"/>
        <v>724722</v>
      </c>
      <c r="O59" s="14">
        <f t="shared" si="1"/>
        <v>223313</v>
      </c>
      <c r="P59" s="14">
        <f t="shared" si="2"/>
        <v>948035</v>
      </c>
    </row>
    <row r="60" spans="1:16">
      <c r="A60" s="1" t="s">
        <v>45</v>
      </c>
      <c r="B60" s="1"/>
      <c r="C60" s="1"/>
      <c r="D60" s="1"/>
      <c r="E60" s="1"/>
      <c r="F60" s="20">
        <v>0</v>
      </c>
      <c r="G60" s="21">
        <v>0</v>
      </c>
      <c r="H60" s="29"/>
      <c r="I60" s="30"/>
      <c r="J60" s="30"/>
      <c r="K60" s="30"/>
      <c r="L60" s="31"/>
      <c r="M60" s="32">
        <v>0</v>
      </c>
      <c r="N60" s="14">
        <f t="shared" si="0"/>
        <v>0</v>
      </c>
      <c r="O60" s="14">
        <f t="shared" si="1"/>
        <v>0</v>
      </c>
      <c r="P60" s="14">
        <f t="shared" si="2"/>
        <v>0</v>
      </c>
    </row>
    <row r="61" spans="1:16">
      <c r="A61" s="1" t="s">
        <v>46</v>
      </c>
      <c r="B61" s="1"/>
      <c r="C61" s="1"/>
      <c r="D61" s="1"/>
      <c r="E61" s="1"/>
      <c r="F61" s="20">
        <v>0</v>
      </c>
      <c r="G61" s="21">
        <v>0</v>
      </c>
      <c r="H61" s="29"/>
      <c r="I61" s="30"/>
      <c r="J61" s="30"/>
      <c r="K61" s="30"/>
      <c r="L61" s="31"/>
      <c r="M61" s="32">
        <v>20</v>
      </c>
      <c r="N61" s="14">
        <f t="shared" si="0"/>
        <v>0</v>
      </c>
      <c r="O61" s="14">
        <f t="shared" si="1"/>
        <v>20</v>
      </c>
      <c r="P61" s="14">
        <f t="shared" si="2"/>
        <v>20</v>
      </c>
    </row>
    <row r="62" spans="1:16">
      <c r="A62" s="1" t="s">
        <v>17</v>
      </c>
      <c r="B62" s="1"/>
      <c r="C62" s="1"/>
      <c r="D62" s="1"/>
      <c r="E62" s="1"/>
      <c r="F62" s="20">
        <v>0</v>
      </c>
      <c r="G62" s="21">
        <v>0</v>
      </c>
      <c r="H62" s="29"/>
      <c r="I62" s="30"/>
      <c r="J62" s="30"/>
      <c r="K62" s="30"/>
      <c r="L62" s="31"/>
      <c r="M62" s="32">
        <v>20</v>
      </c>
      <c r="N62" s="14">
        <f t="shared" si="0"/>
        <v>0</v>
      </c>
      <c r="O62" s="14">
        <f t="shared" si="1"/>
        <v>20</v>
      </c>
      <c r="P62" s="14">
        <f t="shared" si="2"/>
        <v>20</v>
      </c>
    </row>
    <row r="63" spans="1:16">
      <c r="A63" s="1" t="s">
        <v>18</v>
      </c>
      <c r="B63" s="1"/>
      <c r="C63" s="1"/>
      <c r="D63" s="1"/>
      <c r="E63" s="1"/>
      <c r="F63" s="20">
        <v>0</v>
      </c>
      <c r="G63" s="21">
        <v>0</v>
      </c>
      <c r="H63" s="29"/>
      <c r="I63" s="30"/>
      <c r="J63" s="30"/>
      <c r="K63" s="30"/>
      <c r="L63" s="31"/>
      <c r="M63" s="32">
        <v>20</v>
      </c>
      <c r="N63" s="14">
        <f t="shared" si="0"/>
        <v>0</v>
      </c>
      <c r="O63" s="14">
        <f t="shared" si="1"/>
        <v>20</v>
      </c>
      <c r="P63" s="14">
        <f t="shared" si="2"/>
        <v>20</v>
      </c>
    </row>
    <row r="64" spans="1:16">
      <c r="A64" s="1" t="s">
        <v>19</v>
      </c>
      <c r="B64" s="1"/>
      <c r="C64" s="1"/>
      <c r="D64" s="1"/>
      <c r="E64" s="1"/>
      <c r="F64" s="20">
        <v>0</v>
      </c>
      <c r="G64" s="21">
        <v>0</v>
      </c>
      <c r="H64" s="29"/>
      <c r="I64" s="30"/>
      <c r="J64" s="30"/>
      <c r="K64" s="30"/>
      <c r="L64" s="31"/>
      <c r="M64" s="32">
        <v>0</v>
      </c>
      <c r="N64" s="14">
        <f t="shared" si="0"/>
        <v>0</v>
      </c>
      <c r="O64" s="14">
        <f t="shared" si="1"/>
        <v>0</v>
      </c>
      <c r="P64" s="14">
        <f t="shared" si="2"/>
        <v>0</v>
      </c>
    </row>
    <row r="65" spans="1:16">
      <c r="A65" s="1" t="s">
        <v>20</v>
      </c>
      <c r="B65" s="1"/>
      <c r="C65" s="1"/>
      <c r="D65" s="1"/>
      <c r="E65" s="1"/>
      <c r="F65" s="20">
        <v>0</v>
      </c>
      <c r="G65" s="21">
        <v>0</v>
      </c>
      <c r="H65" s="29"/>
      <c r="I65" s="30"/>
      <c r="J65" s="30"/>
      <c r="K65" s="30"/>
      <c r="L65" s="31"/>
      <c r="M65" s="32">
        <v>40</v>
      </c>
      <c r="N65" s="14">
        <f t="shared" si="0"/>
        <v>0</v>
      </c>
      <c r="O65" s="14">
        <f t="shared" si="1"/>
        <v>40</v>
      </c>
      <c r="P65" s="14">
        <f t="shared" si="2"/>
        <v>40</v>
      </c>
    </row>
    <row r="66" spans="1:16">
      <c r="A66" s="1" t="s">
        <v>21</v>
      </c>
      <c r="B66" s="1"/>
      <c r="C66" s="1"/>
      <c r="D66" s="1"/>
      <c r="E66" s="1"/>
      <c r="F66" s="20">
        <v>0</v>
      </c>
      <c r="G66" s="21">
        <v>0</v>
      </c>
      <c r="H66" s="29"/>
      <c r="I66" s="30"/>
      <c r="J66" s="30"/>
      <c r="K66" s="30"/>
      <c r="L66" s="31"/>
      <c r="M66" s="32">
        <v>0</v>
      </c>
      <c r="N66" s="14">
        <f t="shared" ref="N66:N93" si="3">F66+G66</f>
        <v>0</v>
      </c>
      <c r="O66" s="14">
        <f t="shared" ref="O66:O93" si="4">H66+I66+J66+K66+L66+M66</f>
        <v>0</v>
      </c>
      <c r="P66" s="14">
        <f t="shared" ref="P66:P93" si="5">F66+G66+H66+I66+J66++K66+L66+M66</f>
        <v>0</v>
      </c>
    </row>
    <row r="67" spans="1:16">
      <c r="A67" s="1" t="s">
        <v>22</v>
      </c>
      <c r="B67" s="1"/>
      <c r="C67" s="1"/>
      <c r="D67" s="1"/>
      <c r="E67" s="1"/>
      <c r="F67" s="20">
        <v>0</v>
      </c>
      <c r="G67" s="21">
        <v>0</v>
      </c>
      <c r="H67" s="29"/>
      <c r="I67" s="30"/>
      <c r="J67" s="30"/>
      <c r="K67" s="30"/>
      <c r="L67" s="31"/>
      <c r="M67" s="32">
        <v>40</v>
      </c>
      <c r="N67" s="14">
        <f t="shared" si="3"/>
        <v>0</v>
      </c>
      <c r="O67" s="14">
        <f t="shared" si="4"/>
        <v>40</v>
      </c>
      <c r="P67" s="14">
        <f t="shared" si="5"/>
        <v>40</v>
      </c>
    </row>
    <row r="68" spans="1:16">
      <c r="A68" s="1">
        <v>1501</v>
      </c>
      <c r="B68" s="1"/>
      <c r="C68" s="1">
        <v>2703.3</v>
      </c>
      <c r="D68" s="1">
        <v>0</v>
      </c>
      <c r="E68" s="1">
        <v>2703.3</v>
      </c>
      <c r="F68" s="20">
        <v>486594</v>
      </c>
      <c r="G68" s="21">
        <v>0</v>
      </c>
      <c r="H68" s="29"/>
      <c r="I68" s="30">
        <v>8729</v>
      </c>
      <c r="J68" s="30">
        <v>234806</v>
      </c>
      <c r="K68" s="30"/>
      <c r="L68" s="33"/>
      <c r="M68" s="32">
        <v>100</v>
      </c>
      <c r="N68" s="14">
        <f t="shared" si="3"/>
        <v>486594</v>
      </c>
      <c r="O68" s="14">
        <f>H68+I68+J68+K68+L60+M68</f>
        <v>243635</v>
      </c>
      <c r="P68" s="14">
        <f>F68+G68+H68+I68+J68++K68+L60+M68</f>
        <v>730229</v>
      </c>
    </row>
    <row r="69" spans="1:16">
      <c r="A69" s="1">
        <v>1502</v>
      </c>
      <c r="B69" s="1"/>
      <c r="C69" s="1"/>
      <c r="D69" s="1"/>
      <c r="E69" s="1"/>
      <c r="F69" s="20">
        <v>0</v>
      </c>
      <c r="G69" s="21">
        <v>0</v>
      </c>
      <c r="H69" s="29"/>
      <c r="I69" s="30"/>
      <c r="J69" s="30"/>
      <c r="K69" s="30"/>
      <c r="L69" s="31"/>
      <c r="M69" s="32">
        <v>200</v>
      </c>
      <c r="N69" s="14">
        <f t="shared" si="3"/>
        <v>0</v>
      </c>
      <c r="O69" s="14">
        <f t="shared" si="4"/>
        <v>200</v>
      </c>
      <c r="P69" s="14">
        <f t="shared" si="5"/>
        <v>200</v>
      </c>
    </row>
    <row r="70" spans="1:16">
      <c r="A70" s="2" t="s">
        <v>65</v>
      </c>
      <c r="B70" s="2"/>
      <c r="C70" s="2">
        <v>1431</v>
      </c>
      <c r="D70" s="2">
        <v>0</v>
      </c>
      <c r="E70" s="2">
        <v>1431</v>
      </c>
      <c r="F70" s="20">
        <v>257580</v>
      </c>
      <c r="G70" s="21">
        <v>0</v>
      </c>
      <c r="H70" s="29"/>
      <c r="I70" s="30">
        <v>3899</v>
      </c>
      <c r="J70" s="30">
        <v>171736</v>
      </c>
      <c r="K70" s="30"/>
      <c r="L70" s="31"/>
      <c r="M70" s="32">
        <v>0</v>
      </c>
      <c r="N70" s="14">
        <f t="shared" si="3"/>
        <v>257580</v>
      </c>
      <c r="O70" s="14">
        <f t="shared" si="4"/>
        <v>175635</v>
      </c>
      <c r="P70" s="14">
        <f t="shared" si="5"/>
        <v>433215</v>
      </c>
    </row>
    <row r="71" spans="1:16">
      <c r="A71" s="1" t="s">
        <v>47</v>
      </c>
      <c r="B71" s="1" t="s">
        <v>4</v>
      </c>
      <c r="C71" s="1">
        <v>143.79</v>
      </c>
      <c r="D71" s="1">
        <v>0</v>
      </c>
      <c r="E71" s="1">
        <v>143.79</v>
      </c>
      <c r="F71" s="20">
        <v>25884</v>
      </c>
      <c r="G71" s="21">
        <v>0</v>
      </c>
      <c r="H71" s="29"/>
      <c r="I71" s="30">
        <v>277</v>
      </c>
      <c r="J71" s="30">
        <v>4338</v>
      </c>
      <c r="K71" s="30"/>
      <c r="L71" s="31"/>
      <c r="M71" s="32">
        <v>40</v>
      </c>
      <c r="N71" s="14">
        <f t="shared" si="3"/>
        <v>25884</v>
      </c>
      <c r="O71" s="14">
        <f t="shared" si="4"/>
        <v>4655</v>
      </c>
      <c r="P71" s="14">
        <f t="shared" si="5"/>
        <v>30539</v>
      </c>
    </row>
    <row r="72" spans="1:16">
      <c r="A72" s="22" t="s">
        <v>66</v>
      </c>
      <c r="B72" s="23"/>
      <c r="C72" s="23"/>
      <c r="D72" s="23"/>
      <c r="E72" s="23"/>
      <c r="F72" s="24"/>
      <c r="G72" s="21">
        <v>3077</v>
      </c>
      <c r="H72" s="29"/>
      <c r="I72" s="30"/>
      <c r="J72" s="30"/>
      <c r="K72" s="30"/>
      <c r="L72" s="31"/>
      <c r="M72" s="32">
        <v>20</v>
      </c>
      <c r="N72" s="14">
        <f t="shared" si="3"/>
        <v>3077</v>
      </c>
      <c r="O72" s="14">
        <f t="shared" si="4"/>
        <v>20</v>
      </c>
      <c r="P72" s="14">
        <f t="shared" si="5"/>
        <v>3097</v>
      </c>
    </row>
    <row r="73" spans="1:16">
      <c r="A73" s="2" t="s">
        <v>67</v>
      </c>
      <c r="B73" s="2">
        <v>303</v>
      </c>
      <c r="C73" s="2">
        <v>1170.67</v>
      </c>
      <c r="D73" s="2">
        <v>0</v>
      </c>
      <c r="E73" s="2">
        <v>1170.67</v>
      </c>
      <c r="F73" s="20">
        <v>210720</v>
      </c>
      <c r="G73" s="21">
        <v>0</v>
      </c>
      <c r="H73" s="29"/>
      <c r="I73" s="30">
        <v>12928</v>
      </c>
      <c r="J73" s="30">
        <v>103493</v>
      </c>
      <c r="K73" s="30"/>
      <c r="L73" s="31"/>
      <c r="M73" s="32">
        <v>80</v>
      </c>
      <c r="N73" s="14">
        <f t="shared" si="3"/>
        <v>210720</v>
      </c>
      <c r="O73" s="14">
        <f t="shared" si="4"/>
        <v>116501</v>
      </c>
      <c r="P73" s="14">
        <f t="shared" si="5"/>
        <v>327221</v>
      </c>
    </row>
    <row r="74" spans="1:16">
      <c r="A74" s="1">
        <v>1800</v>
      </c>
      <c r="B74" s="1"/>
      <c r="C74" s="1">
        <v>57.8</v>
      </c>
      <c r="D74" s="1">
        <v>0</v>
      </c>
      <c r="E74" s="1">
        <v>57.8</v>
      </c>
      <c r="F74" s="20">
        <v>10404</v>
      </c>
      <c r="G74" s="21">
        <v>0</v>
      </c>
      <c r="H74" s="29"/>
      <c r="I74" s="30">
        <v>118</v>
      </c>
      <c r="J74" s="30">
        <v>1003</v>
      </c>
      <c r="K74" s="30"/>
      <c r="L74" s="31"/>
      <c r="M74" s="32">
        <v>0</v>
      </c>
      <c r="N74" s="14">
        <f t="shared" si="3"/>
        <v>10404</v>
      </c>
      <c r="O74" s="14">
        <f t="shared" si="4"/>
        <v>1121</v>
      </c>
      <c r="P74" s="14">
        <f t="shared" si="5"/>
        <v>11525</v>
      </c>
    </row>
    <row r="75" spans="1:16">
      <c r="A75" s="1">
        <v>1802</v>
      </c>
      <c r="B75" s="1"/>
      <c r="C75" s="1">
        <v>634.38</v>
      </c>
      <c r="D75" s="1">
        <v>193</v>
      </c>
      <c r="E75" s="1">
        <v>441.38</v>
      </c>
      <c r="F75" s="20">
        <v>87552</v>
      </c>
      <c r="G75" s="21">
        <v>0</v>
      </c>
      <c r="H75" s="29"/>
      <c r="I75" s="30">
        <v>1892</v>
      </c>
      <c r="J75" s="30">
        <v>92705</v>
      </c>
      <c r="K75" s="30"/>
      <c r="L75" s="31"/>
      <c r="M75" s="32">
        <v>100</v>
      </c>
      <c r="N75" s="14">
        <f t="shared" si="3"/>
        <v>87552</v>
      </c>
      <c r="O75" s="14">
        <f t="shared" si="4"/>
        <v>94697</v>
      </c>
      <c r="P75" s="14">
        <f t="shared" si="5"/>
        <v>182249</v>
      </c>
    </row>
    <row r="76" spans="1:16">
      <c r="A76" s="1">
        <v>1803</v>
      </c>
      <c r="B76" s="1"/>
      <c r="C76" s="1">
        <v>591.58000000000004</v>
      </c>
      <c r="D76" s="1">
        <v>0</v>
      </c>
      <c r="E76" s="1">
        <v>591.58000000000004</v>
      </c>
      <c r="F76" s="20">
        <v>106482</v>
      </c>
      <c r="G76" s="21">
        <v>0</v>
      </c>
      <c r="H76" s="29"/>
      <c r="I76" s="30">
        <v>1524</v>
      </c>
      <c r="J76" s="30">
        <v>167683</v>
      </c>
      <c r="K76" s="30"/>
      <c r="L76" s="31"/>
      <c r="M76" s="32">
        <v>80</v>
      </c>
      <c r="N76" s="14">
        <f t="shared" si="3"/>
        <v>106482</v>
      </c>
      <c r="O76" s="14">
        <f t="shared" si="4"/>
        <v>169287</v>
      </c>
      <c r="P76" s="14">
        <f t="shared" si="5"/>
        <v>275769</v>
      </c>
    </row>
    <row r="77" spans="1:16">
      <c r="A77" s="1">
        <v>1804</v>
      </c>
      <c r="B77" s="1"/>
      <c r="C77" s="1">
        <v>484.7</v>
      </c>
      <c r="D77" s="1">
        <v>104.22</v>
      </c>
      <c r="E77" s="1">
        <v>380.48</v>
      </c>
      <c r="F77" s="20">
        <v>72864</v>
      </c>
      <c r="G77" s="21">
        <v>0</v>
      </c>
      <c r="H77" s="29"/>
      <c r="I77" s="30">
        <v>1478</v>
      </c>
      <c r="J77" s="30">
        <v>89406</v>
      </c>
      <c r="K77" s="30"/>
      <c r="L77" s="31"/>
      <c r="M77" s="32">
        <v>40</v>
      </c>
      <c r="N77" s="14">
        <f t="shared" si="3"/>
        <v>72864</v>
      </c>
      <c r="O77" s="14">
        <f t="shared" si="4"/>
        <v>90924</v>
      </c>
      <c r="P77" s="14">
        <f t="shared" si="5"/>
        <v>163788</v>
      </c>
    </row>
    <row r="78" spans="1:16">
      <c r="A78" s="1">
        <v>1805</v>
      </c>
      <c r="B78" s="1"/>
      <c r="C78" s="1">
        <v>575.52</v>
      </c>
      <c r="D78" s="1">
        <v>0</v>
      </c>
      <c r="E78" s="1">
        <v>575.52</v>
      </c>
      <c r="F78" s="20">
        <v>99528</v>
      </c>
      <c r="G78" s="21">
        <v>0</v>
      </c>
      <c r="H78" s="29"/>
      <c r="I78" s="30">
        <v>1714</v>
      </c>
      <c r="J78" s="30">
        <v>117364</v>
      </c>
      <c r="K78" s="30"/>
      <c r="L78" s="31"/>
      <c r="M78" s="32">
        <v>120</v>
      </c>
      <c r="N78" s="14">
        <f t="shared" si="3"/>
        <v>99528</v>
      </c>
      <c r="O78" s="14">
        <f t="shared" si="4"/>
        <v>119198</v>
      </c>
      <c r="P78" s="14">
        <f t="shared" si="5"/>
        <v>218726</v>
      </c>
    </row>
    <row r="79" spans="1:16">
      <c r="A79" s="1">
        <v>1806</v>
      </c>
      <c r="B79" s="1"/>
      <c r="C79" s="1">
        <v>394.5</v>
      </c>
      <c r="D79" s="1">
        <v>0</v>
      </c>
      <c r="E79" s="1">
        <v>394.5</v>
      </c>
      <c r="F79" s="20">
        <v>71010</v>
      </c>
      <c r="G79" s="21">
        <v>0</v>
      </c>
      <c r="H79" s="29"/>
      <c r="I79" s="30">
        <v>1490</v>
      </c>
      <c r="J79" s="30">
        <v>85548</v>
      </c>
      <c r="K79" s="30"/>
      <c r="L79" s="31"/>
      <c r="M79" s="32">
        <v>60</v>
      </c>
      <c r="N79" s="14">
        <f t="shared" si="3"/>
        <v>71010</v>
      </c>
      <c r="O79" s="14">
        <f t="shared" si="4"/>
        <v>87098</v>
      </c>
      <c r="P79" s="14">
        <f t="shared" si="5"/>
        <v>158108</v>
      </c>
    </row>
    <row r="80" spans="1:16">
      <c r="A80" s="1">
        <v>1807</v>
      </c>
      <c r="B80" s="1"/>
      <c r="C80" s="1">
        <v>353.08</v>
      </c>
      <c r="D80" s="1">
        <v>0</v>
      </c>
      <c r="E80" s="1">
        <v>353.08</v>
      </c>
      <c r="F80" s="20">
        <v>63552</v>
      </c>
      <c r="G80" s="21">
        <v>0</v>
      </c>
      <c r="H80" s="29"/>
      <c r="I80" s="30">
        <v>1182</v>
      </c>
      <c r="J80" s="30">
        <v>65267</v>
      </c>
      <c r="K80" s="30"/>
      <c r="L80" s="31"/>
      <c r="M80" s="32">
        <v>20</v>
      </c>
      <c r="N80" s="14">
        <f t="shared" si="3"/>
        <v>63552</v>
      </c>
      <c r="O80" s="14">
        <f t="shared" si="4"/>
        <v>66469</v>
      </c>
      <c r="P80" s="14">
        <f t="shared" si="5"/>
        <v>130021</v>
      </c>
    </row>
    <row r="81" spans="1:16">
      <c r="A81" s="1">
        <v>1808</v>
      </c>
      <c r="B81" s="1"/>
      <c r="C81" s="1">
        <v>480.3</v>
      </c>
      <c r="D81" s="1">
        <v>14.38</v>
      </c>
      <c r="E81" s="1">
        <v>465.92</v>
      </c>
      <c r="F81" s="20">
        <v>84468</v>
      </c>
      <c r="G81" s="21">
        <v>0</v>
      </c>
      <c r="H81" s="29"/>
      <c r="I81" s="30">
        <v>1528</v>
      </c>
      <c r="J81" s="30">
        <v>185474</v>
      </c>
      <c r="K81" s="30"/>
      <c r="L81" s="31"/>
      <c r="M81" s="32">
        <v>140</v>
      </c>
      <c r="N81" s="14">
        <f t="shared" si="3"/>
        <v>84468</v>
      </c>
      <c r="O81" s="14">
        <f t="shared" si="4"/>
        <v>187142</v>
      </c>
      <c r="P81" s="14">
        <f t="shared" si="5"/>
        <v>271610</v>
      </c>
    </row>
    <row r="82" spans="1:16">
      <c r="A82" s="1">
        <v>1809</v>
      </c>
      <c r="B82" s="1"/>
      <c r="C82" s="1">
        <v>415.08</v>
      </c>
      <c r="D82" s="1">
        <v>0</v>
      </c>
      <c r="E82" s="1">
        <v>415.08</v>
      </c>
      <c r="F82" s="20">
        <v>74712</v>
      </c>
      <c r="G82" s="21">
        <v>0</v>
      </c>
      <c r="H82" s="29"/>
      <c r="I82" s="30">
        <v>1452</v>
      </c>
      <c r="J82" s="30">
        <v>181407</v>
      </c>
      <c r="K82" s="30"/>
      <c r="L82" s="31"/>
      <c r="M82" s="32">
        <v>80</v>
      </c>
      <c r="N82" s="14">
        <f t="shared" si="3"/>
        <v>74712</v>
      </c>
      <c r="O82" s="14">
        <f t="shared" si="4"/>
        <v>182939</v>
      </c>
      <c r="P82" s="14">
        <f t="shared" si="5"/>
        <v>257651</v>
      </c>
    </row>
    <row r="83" spans="1:16">
      <c r="A83" s="1">
        <v>1810</v>
      </c>
      <c r="B83" s="1"/>
      <c r="C83" s="1">
        <v>469.18</v>
      </c>
      <c r="D83" s="1">
        <v>0</v>
      </c>
      <c r="E83" s="1">
        <v>469.18</v>
      </c>
      <c r="F83" s="20">
        <v>84450</v>
      </c>
      <c r="G83" s="21">
        <v>0</v>
      </c>
      <c r="H83" s="29"/>
      <c r="I83" s="30">
        <v>1136</v>
      </c>
      <c r="J83" s="30">
        <v>135277</v>
      </c>
      <c r="K83" s="30"/>
      <c r="L83" s="31"/>
      <c r="M83" s="32">
        <v>60</v>
      </c>
      <c r="N83" s="14">
        <f t="shared" si="3"/>
        <v>84450</v>
      </c>
      <c r="O83" s="14">
        <f t="shared" si="4"/>
        <v>136473</v>
      </c>
      <c r="P83" s="14">
        <f t="shared" si="5"/>
        <v>220923</v>
      </c>
    </row>
    <row r="84" spans="1:16">
      <c r="A84" s="1">
        <v>1812</v>
      </c>
      <c r="B84" s="1"/>
      <c r="C84" s="1">
        <v>516.87</v>
      </c>
      <c r="D84" s="1">
        <v>51.37</v>
      </c>
      <c r="E84" s="1">
        <v>465.5</v>
      </c>
      <c r="F84" s="20">
        <v>85230</v>
      </c>
      <c r="G84" s="21">
        <v>0</v>
      </c>
      <c r="H84" s="29"/>
      <c r="I84" s="30">
        <v>1334</v>
      </c>
      <c r="J84" s="30">
        <v>118411</v>
      </c>
      <c r="K84" s="30"/>
      <c r="L84" s="31"/>
      <c r="M84" s="32">
        <v>60</v>
      </c>
      <c r="N84" s="14">
        <f t="shared" si="3"/>
        <v>85230</v>
      </c>
      <c r="O84" s="14">
        <f t="shared" si="4"/>
        <v>119805</v>
      </c>
      <c r="P84" s="14">
        <f t="shared" si="5"/>
        <v>205035</v>
      </c>
    </row>
    <row r="85" spans="1:16">
      <c r="A85" s="1">
        <v>1816</v>
      </c>
      <c r="B85" s="1"/>
      <c r="C85" s="1">
        <v>403.47</v>
      </c>
      <c r="D85" s="1">
        <v>0</v>
      </c>
      <c r="E85" s="1">
        <v>403.47</v>
      </c>
      <c r="F85" s="20">
        <v>72624</v>
      </c>
      <c r="G85" s="21">
        <v>0</v>
      </c>
      <c r="H85" s="29"/>
      <c r="I85" s="30">
        <v>1148</v>
      </c>
      <c r="J85" s="30">
        <v>81806</v>
      </c>
      <c r="K85" s="30"/>
      <c r="L85" s="31"/>
      <c r="M85" s="32">
        <v>40</v>
      </c>
      <c r="N85" s="14">
        <f t="shared" si="3"/>
        <v>72624</v>
      </c>
      <c r="O85" s="14">
        <f t="shared" si="4"/>
        <v>82994</v>
      </c>
      <c r="P85" s="14">
        <f t="shared" si="5"/>
        <v>155618</v>
      </c>
    </row>
    <row r="86" spans="1:16">
      <c r="A86" s="1" t="s">
        <v>48</v>
      </c>
      <c r="B86" s="1"/>
      <c r="C86" s="1">
        <v>88.05</v>
      </c>
      <c r="D86" s="1">
        <v>0</v>
      </c>
      <c r="E86" s="1">
        <v>88.05</v>
      </c>
      <c r="F86" s="20">
        <v>15852</v>
      </c>
      <c r="G86" s="21">
        <v>0</v>
      </c>
      <c r="H86" s="29"/>
      <c r="I86" s="30">
        <v>209</v>
      </c>
      <c r="J86" s="30">
        <v>3269</v>
      </c>
      <c r="K86" s="30"/>
      <c r="L86" s="31"/>
      <c r="M86" s="32">
        <v>0</v>
      </c>
      <c r="N86" s="14">
        <f t="shared" si="3"/>
        <v>15852</v>
      </c>
      <c r="O86" s="14">
        <f t="shared" si="4"/>
        <v>3478</v>
      </c>
      <c r="P86" s="14">
        <f t="shared" si="5"/>
        <v>19330</v>
      </c>
    </row>
    <row r="87" spans="1:16">
      <c r="A87" s="1" t="s">
        <v>49</v>
      </c>
      <c r="B87" s="1"/>
      <c r="C87" s="1">
        <v>92.2</v>
      </c>
      <c r="D87" s="1">
        <v>0</v>
      </c>
      <c r="E87" s="1">
        <v>92.2</v>
      </c>
      <c r="F87" s="20">
        <v>16596</v>
      </c>
      <c r="G87" s="21">
        <v>0</v>
      </c>
      <c r="H87" s="29"/>
      <c r="I87" s="30"/>
      <c r="J87" s="30"/>
      <c r="K87" s="30"/>
      <c r="L87" s="31"/>
      <c r="M87" s="32">
        <v>120</v>
      </c>
      <c r="N87" s="14">
        <f t="shared" si="3"/>
        <v>16596</v>
      </c>
      <c r="O87" s="14">
        <f t="shared" si="4"/>
        <v>120</v>
      </c>
      <c r="P87" s="14">
        <f t="shared" si="5"/>
        <v>16716</v>
      </c>
    </row>
    <row r="88" spans="1:16">
      <c r="A88" s="2" t="s">
        <v>68</v>
      </c>
      <c r="B88" s="2">
        <v>1901</v>
      </c>
      <c r="C88" s="2">
        <v>521.4</v>
      </c>
      <c r="D88" s="2">
        <v>0</v>
      </c>
      <c r="E88" s="2">
        <v>521.4</v>
      </c>
      <c r="F88" s="20">
        <v>93852</v>
      </c>
      <c r="G88" s="21">
        <v>2800</v>
      </c>
      <c r="H88" s="29"/>
      <c r="I88" s="30">
        <v>1528</v>
      </c>
      <c r="J88" s="30">
        <v>58710</v>
      </c>
      <c r="K88" s="30"/>
      <c r="L88" s="31"/>
      <c r="M88" s="32">
        <v>120</v>
      </c>
      <c r="N88" s="14">
        <f t="shared" si="3"/>
        <v>96652</v>
      </c>
      <c r="O88" s="14">
        <f t="shared" si="4"/>
        <v>60358</v>
      </c>
      <c r="P88" s="14">
        <f t="shared" si="5"/>
        <v>157010</v>
      </c>
    </row>
    <row r="89" spans="1:16">
      <c r="A89" s="2" t="s">
        <v>69</v>
      </c>
      <c r="B89" s="2">
        <v>801</v>
      </c>
      <c r="C89" s="2">
        <v>738.36</v>
      </c>
      <c r="D89" s="2">
        <v>182.76</v>
      </c>
      <c r="E89" s="2">
        <v>555.6</v>
      </c>
      <c r="F89" s="20">
        <v>111038</v>
      </c>
      <c r="G89" s="21">
        <v>0</v>
      </c>
      <c r="H89" s="29"/>
      <c r="I89" s="30">
        <v>6559</v>
      </c>
      <c r="J89" s="30">
        <v>60507</v>
      </c>
      <c r="K89" s="30"/>
      <c r="L89" s="31"/>
      <c r="M89" s="32">
        <v>80</v>
      </c>
      <c r="N89" s="14">
        <f t="shared" si="3"/>
        <v>111038</v>
      </c>
      <c r="O89" s="14">
        <f t="shared" si="4"/>
        <v>67146</v>
      </c>
      <c r="P89" s="14">
        <f t="shared" si="5"/>
        <v>178184</v>
      </c>
    </row>
    <row r="90" spans="1:16">
      <c r="A90" s="2" t="s">
        <v>70</v>
      </c>
      <c r="B90" s="2">
        <v>1504</v>
      </c>
      <c r="C90" s="2">
        <v>408.6</v>
      </c>
      <c r="D90" s="2">
        <v>0</v>
      </c>
      <c r="E90" s="2">
        <v>408.6</v>
      </c>
      <c r="F90" s="20">
        <v>73548</v>
      </c>
      <c r="G90" s="21">
        <v>0</v>
      </c>
      <c r="H90" s="29"/>
      <c r="I90" s="30">
        <v>1531</v>
      </c>
      <c r="J90" s="30">
        <v>45948</v>
      </c>
      <c r="K90" s="30"/>
      <c r="L90" s="31"/>
      <c r="M90" s="32">
        <v>0</v>
      </c>
      <c r="N90" s="14">
        <f t="shared" si="3"/>
        <v>73548</v>
      </c>
      <c r="O90" s="14">
        <f t="shared" si="4"/>
        <v>47479</v>
      </c>
      <c r="P90" s="14">
        <f t="shared" si="5"/>
        <v>121027</v>
      </c>
    </row>
    <row r="91" spans="1:16">
      <c r="A91" s="2" t="s">
        <v>71</v>
      </c>
      <c r="B91" s="2">
        <v>2001</v>
      </c>
      <c r="C91" s="2">
        <v>516.12</v>
      </c>
      <c r="D91" s="2">
        <v>0</v>
      </c>
      <c r="E91" s="2">
        <v>516.12</v>
      </c>
      <c r="F91" s="20">
        <v>91036</v>
      </c>
      <c r="G91" s="21">
        <v>0</v>
      </c>
      <c r="H91" s="29"/>
      <c r="I91" s="30">
        <v>251</v>
      </c>
      <c r="J91" s="30">
        <v>39435</v>
      </c>
      <c r="K91" s="30"/>
      <c r="L91" s="31"/>
      <c r="M91" s="32">
        <v>0</v>
      </c>
      <c r="N91" s="14">
        <f t="shared" si="3"/>
        <v>91036</v>
      </c>
      <c r="O91" s="14">
        <f t="shared" si="4"/>
        <v>39686</v>
      </c>
      <c r="P91" s="14">
        <f t="shared" si="5"/>
        <v>130722</v>
      </c>
    </row>
    <row r="92" spans="1:16">
      <c r="A92" s="2" t="s">
        <v>72</v>
      </c>
      <c r="B92" s="2">
        <v>2000</v>
      </c>
      <c r="C92" s="2">
        <v>162.71</v>
      </c>
      <c r="D92" s="2">
        <v>0</v>
      </c>
      <c r="E92" s="2">
        <v>162.71</v>
      </c>
      <c r="F92" s="20">
        <v>29286</v>
      </c>
      <c r="G92" s="21">
        <v>0</v>
      </c>
      <c r="H92" s="29"/>
      <c r="I92" s="30">
        <v>156</v>
      </c>
      <c r="J92" s="30">
        <v>4922</v>
      </c>
      <c r="K92" s="30"/>
      <c r="L92" s="31"/>
      <c r="M92" s="32">
        <v>0</v>
      </c>
      <c r="N92" s="14">
        <f t="shared" si="3"/>
        <v>29286</v>
      </c>
      <c r="O92" s="14">
        <f t="shared" si="4"/>
        <v>5078</v>
      </c>
      <c r="P92" s="14">
        <f t="shared" si="5"/>
        <v>34364</v>
      </c>
    </row>
    <row r="93" spans="1:16">
      <c r="A93" s="1" t="s">
        <v>50</v>
      </c>
      <c r="B93" s="1"/>
      <c r="C93" s="1">
        <v>149.79</v>
      </c>
      <c r="D93" s="1">
        <v>0</v>
      </c>
      <c r="E93" s="1">
        <v>149.79</v>
      </c>
      <c r="F93" s="20">
        <v>6279</v>
      </c>
      <c r="G93" s="21">
        <v>0</v>
      </c>
      <c r="H93" s="29"/>
      <c r="I93" s="30"/>
      <c r="J93" s="30"/>
      <c r="K93" s="30"/>
      <c r="L93" s="31"/>
      <c r="M93" s="32">
        <v>20</v>
      </c>
      <c r="N93" s="14">
        <f t="shared" si="3"/>
        <v>6279</v>
      </c>
      <c r="O93" s="14">
        <f t="shared" si="4"/>
        <v>20</v>
      </c>
      <c r="P93" s="14">
        <f t="shared" si="5"/>
        <v>6299</v>
      </c>
    </row>
    <row r="94" spans="1:16">
      <c r="A94" s="34" t="s">
        <v>79</v>
      </c>
      <c r="B94" s="1"/>
      <c r="C94" s="1"/>
      <c r="D94" s="1"/>
      <c r="E94" s="1"/>
      <c r="F94" s="27"/>
      <c r="G94" s="28"/>
      <c r="H94" s="29"/>
      <c r="I94" s="30">
        <v>22919</v>
      </c>
      <c r="J94" s="30">
        <v>204667</v>
      </c>
      <c r="K94" s="30"/>
      <c r="L94" s="31"/>
      <c r="M94" s="32"/>
      <c r="N94" s="14"/>
      <c r="O94" s="14"/>
      <c r="P94" s="14"/>
    </row>
    <row r="95" spans="1:16">
      <c r="A95" s="34" t="s">
        <v>80</v>
      </c>
      <c r="B95" s="1"/>
      <c r="C95" s="1"/>
      <c r="D95" s="1"/>
      <c r="E95" s="1"/>
      <c r="F95" s="27"/>
      <c r="G95" s="28"/>
      <c r="H95" s="29"/>
      <c r="I95" s="30">
        <v>23267</v>
      </c>
      <c r="J95" s="30">
        <v>152528</v>
      </c>
      <c r="K95" s="30"/>
      <c r="L95" s="31"/>
      <c r="M95" s="32"/>
      <c r="N95" s="14"/>
      <c r="O95" s="14"/>
      <c r="P95" s="14"/>
    </row>
    <row r="96" spans="1:16">
      <c r="A96" s="34" t="s">
        <v>81</v>
      </c>
      <c r="B96" s="1"/>
      <c r="C96" s="1"/>
      <c r="D96" s="1"/>
      <c r="E96" s="1"/>
      <c r="F96" s="27"/>
      <c r="G96" s="28"/>
      <c r="H96" s="29"/>
      <c r="I96" s="30"/>
      <c r="J96" s="30">
        <v>126246</v>
      </c>
      <c r="K96" s="30"/>
      <c r="L96" s="31"/>
      <c r="M96" s="32"/>
      <c r="N96" s="14"/>
      <c r="O96" s="14"/>
      <c r="P96" s="14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V99"/>
  <sheetViews>
    <sheetView tabSelected="1" zoomScaleNormal="100" workbookViewId="0">
      <pane xSplit="2" ySplit="1" topLeftCell="Q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RowHeight="13.5"/>
  <cols>
    <col min="1" max="1" width="6" style="38" customWidth="1"/>
    <col min="2" max="2" width="26.25" style="38" customWidth="1"/>
    <col min="3" max="3" width="10.25" style="43" customWidth="1"/>
    <col min="4" max="4" width="9.5" style="105" customWidth="1"/>
    <col min="5" max="5" width="11.125" style="43" customWidth="1"/>
    <col min="6" max="6" width="12.625" style="43" customWidth="1"/>
    <col min="7" max="7" width="12.25" style="43" customWidth="1"/>
    <col min="8" max="8" width="14.75" style="36" customWidth="1"/>
    <col min="9" max="10" width="9.375" style="35" customWidth="1"/>
    <col min="11" max="11" width="9" style="37" customWidth="1"/>
    <col min="12" max="12" width="9.75" style="38" customWidth="1"/>
    <col min="13" max="13" width="9" style="38" customWidth="1"/>
    <col min="14" max="14" width="10.125" style="38" customWidth="1"/>
    <col min="15" max="15" width="9" style="109" customWidth="1"/>
    <col min="16" max="16" width="10.25" style="38" customWidth="1"/>
    <col min="17" max="17" width="11.625" style="38" customWidth="1"/>
    <col min="18" max="20" width="10.625" style="38" customWidth="1"/>
    <col min="21" max="16384" width="9" style="38"/>
  </cols>
  <sheetData>
    <row r="1" spans="1:20" s="46" customFormat="1" ht="42.75">
      <c r="A1" s="60" t="s">
        <v>102</v>
      </c>
      <c r="B1" s="45" t="s">
        <v>103</v>
      </c>
      <c r="C1" s="45" t="s">
        <v>107</v>
      </c>
      <c r="D1" s="45" t="s">
        <v>183</v>
      </c>
      <c r="E1" s="45" t="s">
        <v>184</v>
      </c>
      <c r="F1" s="45" t="s">
        <v>108</v>
      </c>
      <c r="G1" s="45" t="s">
        <v>109</v>
      </c>
      <c r="H1" s="96" t="s">
        <v>182</v>
      </c>
      <c r="I1" s="96" t="s">
        <v>113</v>
      </c>
      <c r="J1" s="96" t="s">
        <v>114</v>
      </c>
      <c r="K1" s="44" t="s">
        <v>100</v>
      </c>
      <c r="L1" s="44" t="s">
        <v>101</v>
      </c>
      <c r="M1" s="44" t="s">
        <v>111</v>
      </c>
      <c r="N1" s="54" t="s">
        <v>110</v>
      </c>
      <c r="O1" s="106" t="s">
        <v>118</v>
      </c>
      <c r="P1" s="107" t="s">
        <v>112</v>
      </c>
      <c r="Q1" s="107" t="s">
        <v>156</v>
      </c>
      <c r="R1" s="44" t="s">
        <v>104</v>
      </c>
      <c r="S1" s="44" t="s">
        <v>105</v>
      </c>
      <c r="T1" s="44" t="s">
        <v>106</v>
      </c>
    </row>
    <row r="2" spans="1:20" s="43" customFormat="1">
      <c r="A2" s="60">
        <v>1</v>
      </c>
      <c r="B2" s="50">
        <v>102</v>
      </c>
      <c r="C2" s="97">
        <f>D2+E2+F2+G2</f>
        <v>314.78000000000003</v>
      </c>
      <c r="D2" s="28">
        <v>0</v>
      </c>
      <c r="E2" s="28">
        <v>314.78000000000003</v>
      </c>
      <c r="F2" s="28">
        <v>0</v>
      </c>
      <c r="G2" s="28">
        <v>0</v>
      </c>
      <c r="H2" s="98">
        <v>113322</v>
      </c>
      <c r="I2" s="47"/>
      <c r="J2" s="99"/>
      <c r="K2" s="60">
        <v>5341</v>
      </c>
      <c r="L2" s="40">
        <v>88451</v>
      </c>
      <c r="M2" s="60">
        <v>0</v>
      </c>
      <c r="N2" s="60">
        <v>16084</v>
      </c>
      <c r="O2" s="95">
        <v>1136</v>
      </c>
      <c r="P2" s="28">
        <v>180</v>
      </c>
      <c r="Q2" s="57">
        <f>I2+J2</f>
        <v>0</v>
      </c>
      <c r="R2" s="41">
        <f>H2</f>
        <v>113322</v>
      </c>
      <c r="S2" s="42">
        <f t="shared" ref="S2:S33" si="0">K2+L2+M2+N2+O2+P2</f>
        <v>111192</v>
      </c>
      <c r="T2" s="41">
        <f>Q2+R2+S2</f>
        <v>224514</v>
      </c>
    </row>
    <row r="3" spans="1:20" s="43" customFormat="1">
      <c r="A3" s="60">
        <v>2</v>
      </c>
      <c r="B3" s="50">
        <v>103</v>
      </c>
      <c r="C3" s="97">
        <f t="shared" ref="C3:C65" si="1">D3+E3+F3+G3</f>
        <v>1253.3800000000001</v>
      </c>
      <c r="D3" s="28">
        <v>583.23</v>
      </c>
      <c r="E3" s="28">
        <v>670.15</v>
      </c>
      <c r="F3" s="28">
        <v>0</v>
      </c>
      <c r="G3" s="28">
        <v>0</v>
      </c>
      <c r="H3" s="98">
        <v>388230</v>
      </c>
      <c r="I3" s="47"/>
      <c r="J3" s="99"/>
      <c r="K3" s="60">
        <v>4362</v>
      </c>
      <c r="L3" s="40">
        <v>232276</v>
      </c>
      <c r="M3" s="60">
        <v>0</v>
      </c>
      <c r="N3" s="60">
        <v>59343</v>
      </c>
      <c r="O3" s="95">
        <v>1976</v>
      </c>
      <c r="P3" s="28">
        <v>100</v>
      </c>
      <c r="Q3" s="57">
        <f t="shared" ref="Q3:Q66" si="2">I3+J3</f>
        <v>0</v>
      </c>
      <c r="R3" s="41">
        <f t="shared" ref="R3:R65" si="3">H3</f>
        <v>388230</v>
      </c>
      <c r="S3" s="42">
        <f t="shared" si="0"/>
        <v>298057</v>
      </c>
      <c r="T3" s="41">
        <f t="shared" ref="T3:T65" si="4">Q3+R3+S3</f>
        <v>686287</v>
      </c>
    </row>
    <row r="4" spans="1:20" s="43" customFormat="1">
      <c r="A4" s="60">
        <v>3</v>
      </c>
      <c r="B4" s="50">
        <v>105</v>
      </c>
      <c r="C4" s="97">
        <f t="shared" si="1"/>
        <v>476.58</v>
      </c>
      <c r="D4" s="28">
        <v>0</v>
      </c>
      <c r="E4" s="28">
        <v>476.58</v>
      </c>
      <c r="F4" s="28">
        <v>0</v>
      </c>
      <c r="G4" s="28">
        <v>0</v>
      </c>
      <c r="H4" s="98">
        <v>171570</v>
      </c>
      <c r="I4" s="47"/>
      <c r="J4" s="99"/>
      <c r="K4" s="60">
        <v>1868</v>
      </c>
      <c r="L4" s="40">
        <v>109150</v>
      </c>
      <c r="M4" s="60">
        <v>0</v>
      </c>
      <c r="N4" s="60">
        <v>24444</v>
      </c>
      <c r="O4" s="95">
        <v>1134</v>
      </c>
      <c r="P4" s="28">
        <v>160</v>
      </c>
      <c r="Q4" s="57">
        <f t="shared" si="2"/>
        <v>0</v>
      </c>
      <c r="R4" s="41">
        <f t="shared" si="3"/>
        <v>171570</v>
      </c>
      <c r="S4" s="42">
        <f t="shared" si="0"/>
        <v>136756</v>
      </c>
      <c r="T4" s="41">
        <f t="shared" si="4"/>
        <v>308326</v>
      </c>
    </row>
    <row r="5" spans="1:20" s="43" customFormat="1">
      <c r="A5" s="60">
        <v>4</v>
      </c>
      <c r="B5" s="50">
        <v>106</v>
      </c>
      <c r="C5" s="97">
        <f t="shared" si="1"/>
        <v>222.68</v>
      </c>
      <c r="D5" s="28">
        <v>0</v>
      </c>
      <c r="E5" s="28">
        <v>222.68</v>
      </c>
      <c r="F5" s="28">
        <v>0</v>
      </c>
      <c r="G5" s="28">
        <v>0</v>
      </c>
      <c r="H5" s="98">
        <v>80166</v>
      </c>
      <c r="I5" s="47"/>
      <c r="J5" s="99">
        <v>4070</v>
      </c>
      <c r="K5" s="60">
        <v>660</v>
      </c>
      <c r="L5" s="40">
        <v>10567</v>
      </c>
      <c r="M5" s="60">
        <v>0</v>
      </c>
      <c r="N5" s="60">
        <v>11505</v>
      </c>
      <c r="O5" s="95">
        <v>2137</v>
      </c>
      <c r="P5" s="28">
        <v>100</v>
      </c>
      <c r="Q5" s="57">
        <f t="shared" si="2"/>
        <v>4070</v>
      </c>
      <c r="R5" s="41">
        <f t="shared" si="3"/>
        <v>80166</v>
      </c>
      <c r="S5" s="42">
        <f t="shared" si="0"/>
        <v>24969</v>
      </c>
      <c r="T5" s="41">
        <f t="shared" si="4"/>
        <v>109205</v>
      </c>
    </row>
    <row r="6" spans="1:20" s="43" customFormat="1">
      <c r="A6" s="60">
        <v>5</v>
      </c>
      <c r="B6" s="50">
        <v>201</v>
      </c>
      <c r="C6" s="97">
        <f t="shared" si="1"/>
        <v>381.21000000000009</v>
      </c>
      <c r="D6" s="28">
        <v>0</v>
      </c>
      <c r="E6" s="28">
        <v>381.21000000000009</v>
      </c>
      <c r="F6" s="28">
        <v>0</v>
      </c>
      <c r="G6" s="28">
        <v>0</v>
      </c>
      <c r="H6" s="98">
        <v>137238</v>
      </c>
      <c r="I6" s="47"/>
      <c r="J6" s="99"/>
      <c r="K6" s="60">
        <v>1797</v>
      </c>
      <c r="L6" s="40">
        <v>46702</v>
      </c>
      <c r="M6" s="60">
        <v>0</v>
      </c>
      <c r="N6" s="60">
        <v>19468</v>
      </c>
      <c r="O6" s="95">
        <v>352</v>
      </c>
      <c r="P6" s="28">
        <v>120</v>
      </c>
      <c r="Q6" s="57">
        <f t="shared" si="2"/>
        <v>0</v>
      </c>
      <c r="R6" s="41">
        <f t="shared" si="3"/>
        <v>137238</v>
      </c>
      <c r="S6" s="42">
        <f t="shared" si="0"/>
        <v>68439</v>
      </c>
      <c r="T6" s="41">
        <f t="shared" si="4"/>
        <v>205677</v>
      </c>
    </row>
    <row r="7" spans="1:20" s="43" customFormat="1">
      <c r="A7" s="60">
        <v>6</v>
      </c>
      <c r="B7" s="50">
        <v>202</v>
      </c>
      <c r="C7" s="97">
        <f t="shared" si="1"/>
        <v>340.48999999999995</v>
      </c>
      <c r="D7" s="28">
        <v>0</v>
      </c>
      <c r="E7" s="28">
        <v>340.48999999999995</v>
      </c>
      <c r="F7" s="28">
        <v>0</v>
      </c>
      <c r="G7" s="28">
        <v>0</v>
      </c>
      <c r="H7" s="98">
        <v>122574</v>
      </c>
      <c r="I7" s="47"/>
      <c r="J7" s="99"/>
      <c r="K7" s="60">
        <v>1083</v>
      </c>
      <c r="L7" s="40">
        <v>45937</v>
      </c>
      <c r="M7" s="60">
        <v>0</v>
      </c>
      <c r="N7" s="60">
        <v>17364</v>
      </c>
      <c r="O7" s="95">
        <v>414</v>
      </c>
      <c r="P7" s="28">
        <v>40</v>
      </c>
      <c r="Q7" s="57">
        <f t="shared" si="2"/>
        <v>0</v>
      </c>
      <c r="R7" s="41">
        <f t="shared" si="3"/>
        <v>122574</v>
      </c>
      <c r="S7" s="42">
        <f t="shared" si="0"/>
        <v>64838</v>
      </c>
      <c r="T7" s="41">
        <f t="shared" si="4"/>
        <v>187412</v>
      </c>
    </row>
    <row r="8" spans="1:20" s="43" customFormat="1">
      <c r="A8" s="60">
        <v>7</v>
      </c>
      <c r="B8" s="50">
        <v>203</v>
      </c>
      <c r="C8" s="97">
        <f t="shared" si="1"/>
        <v>295.36</v>
      </c>
      <c r="D8" s="28">
        <v>0</v>
      </c>
      <c r="E8" s="28">
        <v>295.36</v>
      </c>
      <c r="F8" s="28">
        <v>0</v>
      </c>
      <c r="G8" s="28">
        <v>0</v>
      </c>
      <c r="H8" s="98">
        <v>106332</v>
      </c>
      <c r="I8" s="47"/>
      <c r="J8" s="99"/>
      <c r="K8" s="60">
        <v>2096</v>
      </c>
      <c r="L8" s="40">
        <v>49282</v>
      </c>
      <c r="M8" s="60">
        <v>0</v>
      </c>
      <c r="N8" s="60">
        <v>15033</v>
      </c>
      <c r="O8" s="95">
        <v>284</v>
      </c>
      <c r="P8" s="28">
        <v>40</v>
      </c>
      <c r="Q8" s="57">
        <f t="shared" si="2"/>
        <v>0</v>
      </c>
      <c r="R8" s="41">
        <f t="shared" si="3"/>
        <v>106332</v>
      </c>
      <c r="S8" s="42">
        <f t="shared" si="0"/>
        <v>66735</v>
      </c>
      <c r="T8" s="41">
        <f t="shared" si="4"/>
        <v>173067</v>
      </c>
    </row>
    <row r="9" spans="1:20" s="43" customFormat="1">
      <c r="A9" s="60">
        <v>8</v>
      </c>
      <c r="B9" s="50">
        <v>210</v>
      </c>
      <c r="C9" s="97">
        <f t="shared" si="1"/>
        <v>230.19000000000003</v>
      </c>
      <c r="D9" s="28">
        <v>0</v>
      </c>
      <c r="E9" s="28">
        <v>230.19000000000003</v>
      </c>
      <c r="F9" s="28">
        <v>0</v>
      </c>
      <c r="G9" s="28">
        <v>0</v>
      </c>
      <c r="H9" s="98">
        <v>65121</v>
      </c>
      <c r="I9" s="47"/>
      <c r="J9" s="99"/>
      <c r="K9" s="60">
        <v>1847</v>
      </c>
      <c r="L9" s="40">
        <v>20205</v>
      </c>
      <c r="M9" s="60">
        <v>0</v>
      </c>
      <c r="N9" s="60">
        <v>11666</v>
      </c>
      <c r="O9" s="47">
        <v>250</v>
      </c>
      <c r="P9" s="28">
        <v>220</v>
      </c>
      <c r="Q9" s="57">
        <f t="shared" si="2"/>
        <v>0</v>
      </c>
      <c r="R9" s="41">
        <f t="shared" si="3"/>
        <v>65121</v>
      </c>
      <c r="S9" s="42">
        <f t="shared" si="0"/>
        <v>34188</v>
      </c>
      <c r="T9" s="41">
        <f t="shared" si="4"/>
        <v>99309</v>
      </c>
    </row>
    <row r="10" spans="1:20" s="43" customFormat="1">
      <c r="A10" s="60">
        <v>9</v>
      </c>
      <c r="B10" s="39" t="s">
        <v>119</v>
      </c>
      <c r="C10" s="97">
        <f t="shared" si="1"/>
        <v>183.07999999999998</v>
      </c>
      <c r="D10" s="28">
        <v>0</v>
      </c>
      <c r="E10" s="28">
        <v>183.07999999999998</v>
      </c>
      <c r="F10" s="28">
        <v>0</v>
      </c>
      <c r="G10" s="28">
        <v>0</v>
      </c>
      <c r="H10" s="98">
        <v>65030</v>
      </c>
      <c r="I10" s="47"/>
      <c r="J10" s="99"/>
      <c r="K10" s="60">
        <v>469</v>
      </c>
      <c r="L10" s="40">
        <v>11679</v>
      </c>
      <c r="M10" s="60">
        <v>0</v>
      </c>
      <c r="N10" s="60">
        <v>9345</v>
      </c>
      <c r="O10" s="47">
        <v>297</v>
      </c>
      <c r="P10" s="28">
        <v>120</v>
      </c>
      <c r="Q10" s="57">
        <f t="shared" si="2"/>
        <v>0</v>
      </c>
      <c r="R10" s="41">
        <f t="shared" si="3"/>
        <v>65030</v>
      </c>
      <c r="S10" s="42">
        <f t="shared" si="0"/>
        <v>21910</v>
      </c>
      <c r="T10" s="41">
        <f t="shared" si="4"/>
        <v>86940</v>
      </c>
    </row>
    <row r="11" spans="1:20" s="43" customFormat="1">
      <c r="A11" s="60">
        <v>10</v>
      </c>
      <c r="B11" s="50">
        <v>501</v>
      </c>
      <c r="C11" s="97">
        <f t="shared" si="1"/>
        <v>518</v>
      </c>
      <c r="D11" s="28">
        <v>0</v>
      </c>
      <c r="E11" s="28">
        <v>518</v>
      </c>
      <c r="F11" s="28">
        <v>0</v>
      </c>
      <c r="G11" s="28">
        <v>0</v>
      </c>
      <c r="H11" s="98">
        <v>186480</v>
      </c>
      <c r="I11" s="47">
        <v>5300</v>
      </c>
      <c r="J11" s="99"/>
      <c r="K11" s="60">
        <v>5719</v>
      </c>
      <c r="L11" s="40">
        <v>155997</v>
      </c>
      <c r="M11" s="60">
        <v>0</v>
      </c>
      <c r="N11" s="60">
        <v>26650</v>
      </c>
      <c r="O11" s="95">
        <v>738</v>
      </c>
      <c r="P11" s="28">
        <v>80</v>
      </c>
      <c r="Q11" s="57">
        <f t="shared" si="2"/>
        <v>5300</v>
      </c>
      <c r="R11" s="41">
        <f t="shared" si="3"/>
        <v>186480</v>
      </c>
      <c r="S11" s="42">
        <f t="shared" si="0"/>
        <v>189184</v>
      </c>
      <c r="T11" s="41">
        <f t="shared" si="4"/>
        <v>380964</v>
      </c>
    </row>
    <row r="12" spans="1:20" s="43" customFormat="1">
      <c r="A12" s="60">
        <v>11</v>
      </c>
      <c r="B12" s="50">
        <v>502</v>
      </c>
      <c r="C12" s="97">
        <f t="shared" si="1"/>
        <v>1048.1099999999999</v>
      </c>
      <c r="D12" s="28">
        <v>0</v>
      </c>
      <c r="E12" s="28">
        <v>608.1099999999999</v>
      </c>
      <c r="F12" s="28">
        <v>0</v>
      </c>
      <c r="G12" s="28">
        <v>440</v>
      </c>
      <c r="H12" s="100">
        <v>262122</v>
      </c>
      <c r="I12" s="47">
        <v>7600</v>
      </c>
      <c r="J12" s="99">
        <v>33594</v>
      </c>
      <c r="K12" s="60">
        <v>7548</v>
      </c>
      <c r="L12" s="40">
        <v>232229</v>
      </c>
      <c r="M12" s="60">
        <v>0</v>
      </c>
      <c r="N12" s="60">
        <v>53129</v>
      </c>
      <c r="O12" s="95">
        <v>1887</v>
      </c>
      <c r="P12" s="28">
        <v>260</v>
      </c>
      <c r="Q12" s="57">
        <f t="shared" si="2"/>
        <v>41194</v>
      </c>
      <c r="R12" s="41">
        <f t="shared" si="3"/>
        <v>262122</v>
      </c>
      <c r="S12" s="42">
        <f t="shared" si="0"/>
        <v>295053</v>
      </c>
      <c r="T12" s="41">
        <f t="shared" si="4"/>
        <v>598369</v>
      </c>
    </row>
    <row r="13" spans="1:20" s="43" customFormat="1">
      <c r="A13" s="60">
        <v>12</v>
      </c>
      <c r="B13" s="50">
        <v>503</v>
      </c>
      <c r="C13" s="97">
        <f t="shared" si="1"/>
        <v>1079.8800000000001</v>
      </c>
      <c r="D13" s="28">
        <v>90.37</v>
      </c>
      <c r="E13" s="28">
        <v>989.51</v>
      </c>
      <c r="F13" s="28">
        <v>0</v>
      </c>
      <c r="G13" s="28">
        <v>0</v>
      </c>
      <c r="H13" s="98">
        <v>378336</v>
      </c>
      <c r="I13" s="47"/>
      <c r="J13" s="99"/>
      <c r="K13" s="60">
        <v>12927</v>
      </c>
      <c r="L13" s="40">
        <v>198380</v>
      </c>
      <c r="M13" s="60">
        <v>0</v>
      </c>
      <c r="N13" s="60">
        <v>54899</v>
      </c>
      <c r="O13" s="95">
        <v>2303</v>
      </c>
      <c r="P13" s="28">
        <v>500</v>
      </c>
      <c r="Q13" s="57">
        <f t="shared" si="2"/>
        <v>0</v>
      </c>
      <c r="R13" s="41">
        <f t="shared" si="3"/>
        <v>378336</v>
      </c>
      <c r="S13" s="42">
        <f t="shared" si="0"/>
        <v>269009</v>
      </c>
      <c r="T13" s="41">
        <f t="shared" si="4"/>
        <v>647345</v>
      </c>
    </row>
    <row r="14" spans="1:20" s="43" customFormat="1">
      <c r="A14" s="60">
        <v>13</v>
      </c>
      <c r="B14" s="50">
        <v>504</v>
      </c>
      <c r="C14" s="97">
        <f t="shared" si="1"/>
        <v>2114.2660000000001</v>
      </c>
      <c r="D14" s="28">
        <v>1287.6960000000001</v>
      </c>
      <c r="E14" s="28">
        <v>626.57000000000005</v>
      </c>
      <c r="F14" s="28">
        <v>0</v>
      </c>
      <c r="G14" s="28">
        <v>200</v>
      </c>
      <c r="H14" s="98">
        <v>568575</v>
      </c>
      <c r="I14" s="47"/>
      <c r="J14" s="99">
        <v>14514</v>
      </c>
      <c r="K14" s="60">
        <v>17545</v>
      </c>
      <c r="L14" s="40">
        <v>147261</v>
      </c>
      <c r="M14" s="60">
        <v>0</v>
      </c>
      <c r="N14" s="60">
        <v>101799</v>
      </c>
      <c r="O14" s="95">
        <v>1008</v>
      </c>
      <c r="P14" s="28">
        <v>240</v>
      </c>
      <c r="Q14" s="57">
        <f t="shared" si="2"/>
        <v>14514</v>
      </c>
      <c r="R14" s="41">
        <f t="shared" si="3"/>
        <v>568575</v>
      </c>
      <c r="S14" s="42">
        <f t="shared" si="0"/>
        <v>267853</v>
      </c>
      <c r="T14" s="41">
        <f t="shared" si="4"/>
        <v>850942</v>
      </c>
    </row>
    <row r="15" spans="1:20" s="43" customFormat="1">
      <c r="A15" s="60">
        <v>14</v>
      </c>
      <c r="B15" s="50">
        <v>505</v>
      </c>
      <c r="C15" s="97">
        <f t="shared" si="1"/>
        <v>658.65</v>
      </c>
      <c r="D15" s="28">
        <v>0</v>
      </c>
      <c r="E15" s="28">
        <v>658.65</v>
      </c>
      <c r="F15" s="28">
        <v>0</v>
      </c>
      <c r="G15" s="28">
        <v>0</v>
      </c>
      <c r="H15" s="98">
        <v>237114</v>
      </c>
      <c r="I15" s="47"/>
      <c r="J15" s="99"/>
      <c r="K15" s="60">
        <v>8412</v>
      </c>
      <c r="L15" s="40">
        <v>171614</v>
      </c>
      <c r="M15" s="60">
        <v>0</v>
      </c>
      <c r="N15" s="60">
        <v>34030</v>
      </c>
      <c r="O15" s="95">
        <v>1272</v>
      </c>
      <c r="P15" s="28">
        <v>20</v>
      </c>
      <c r="Q15" s="57">
        <f t="shared" si="2"/>
        <v>0</v>
      </c>
      <c r="R15" s="41">
        <f t="shared" si="3"/>
        <v>237114</v>
      </c>
      <c r="S15" s="42">
        <f t="shared" si="0"/>
        <v>215348</v>
      </c>
      <c r="T15" s="41">
        <f t="shared" si="4"/>
        <v>452462</v>
      </c>
    </row>
    <row r="16" spans="1:20" s="43" customFormat="1">
      <c r="A16" s="60">
        <v>15</v>
      </c>
      <c r="B16" s="50">
        <v>506</v>
      </c>
      <c r="C16" s="97">
        <f t="shared" si="1"/>
        <v>258.94</v>
      </c>
      <c r="D16" s="28">
        <v>0</v>
      </c>
      <c r="E16" s="28">
        <v>258.94</v>
      </c>
      <c r="F16" s="28">
        <v>0</v>
      </c>
      <c r="G16" s="28">
        <v>0</v>
      </c>
      <c r="H16" s="98">
        <v>93216</v>
      </c>
      <c r="I16" s="47"/>
      <c r="J16" s="99"/>
      <c r="K16" s="60">
        <v>1071</v>
      </c>
      <c r="L16" s="40">
        <v>18449</v>
      </c>
      <c r="M16" s="60">
        <v>0</v>
      </c>
      <c r="N16" s="60">
        <v>13379</v>
      </c>
      <c r="O16" s="95">
        <v>473</v>
      </c>
      <c r="P16" s="28">
        <v>140</v>
      </c>
      <c r="Q16" s="57">
        <f t="shared" si="2"/>
        <v>0</v>
      </c>
      <c r="R16" s="41">
        <f t="shared" si="3"/>
        <v>93216</v>
      </c>
      <c r="S16" s="42">
        <f t="shared" si="0"/>
        <v>33512</v>
      </c>
      <c r="T16" s="41">
        <f t="shared" si="4"/>
        <v>126728</v>
      </c>
    </row>
    <row r="17" spans="1:21" s="43" customFormat="1">
      <c r="A17" s="60">
        <v>16</v>
      </c>
      <c r="B17" s="56" t="s">
        <v>120</v>
      </c>
      <c r="C17" s="97">
        <f t="shared" si="1"/>
        <v>50.46</v>
      </c>
      <c r="D17" s="28">
        <v>0</v>
      </c>
      <c r="E17" s="28">
        <v>50.46</v>
      </c>
      <c r="F17" s="28">
        <v>0</v>
      </c>
      <c r="G17" s="28">
        <v>0</v>
      </c>
      <c r="H17" s="98">
        <v>18168</v>
      </c>
      <c r="I17" s="47"/>
      <c r="J17" s="99"/>
      <c r="K17" s="60">
        <v>79</v>
      </c>
      <c r="L17" s="40">
        <v>641</v>
      </c>
      <c r="M17" s="60">
        <v>0</v>
      </c>
      <c r="N17" s="60">
        <v>2607</v>
      </c>
      <c r="O17" s="46">
        <v>227</v>
      </c>
      <c r="P17" s="28">
        <v>0</v>
      </c>
      <c r="Q17" s="57">
        <f t="shared" si="2"/>
        <v>0</v>
      </c>
      <c r="R17" s="41">
        <f t="shared" si="3"/>
        <v>18168</v>
      </c>
      <c r="S17" s="42">
        <f t="shared" si="0"/>
        <v>3554</v>
      </c>
      <c r="T17" s="41">
        <f t="shared" si="4"/>
        <v>21722</v>
      </c>
      <c r="U17" s="38"/>
    </row>
    <row r="18" spans="1:21" s="43" customFormat="1">
      <c r="A18" s="60">
        <v>17</v>
      </c>
      <c r="B18" s="50" t="s">
        <v>121</v>
      </c>
      <c r="C18" s="97">
        <f t="shared" si="1"/>
        <v>193.8</v>
      </c>
      <c r="D18" s="28">
        <v>0</v>
      </c>
      <c r="E18" s="28">
        <v>193.8</v>
      </c>
      <c r="F18" s="28">
        <v>0</v>
      </c>
      <c r="G18" s="28">
        <v>0</v>
      </c>
      <c r="H18" s="98">
        <v>70902</v>
      </c>
      <c r="I18" s="47"/>
      <c r="J18" s="99"/>
      <c r="K18" s="60">
        <v>365</v>
      </c>
      <c r="L18" s="40">
        <v>5220</v>
      </c>
      <c r="M18" s="60">
        <v>0</v>
      </c>
      <c r="N18" s="60">
        <v>10013</v>
      </c>
      <c r="O18" s="95">
        <v>508</v>
      </c>
      <c r="P18" s="28">
        <v>120</v>
      </c>
      <c r="Q18" s="57">
        <f t="shared" si="2"/>
        <v>0</v>
      </c>
      <c r="R18" s="41">
        <f t="shared" si="3"/>
        <v>70902</v>
      </c>
      <c r="S18" s="42">
        <f>K18+L18+M18+N18+O18+P18</f>
        <v>16226</v>
      </c>
      <c r="T18" s="41">
        <f t="shared" si="4"/>
        <v>87128</v>
      </c>
    </row>
    <row r="19" spans="1:21" s="43" customFormat="1">
      <c r="A19" s="60">
        <v>18</v>
      </c>
      <c r="B19" s="50" t="s">
        <v>122</v>
      </c>
      <c r="C19" s="97">
        <f t="shared" si="1"/>
        <v>145.80000000000001</v>
      </c>
      <c r="D19" s="28">
        <v>0</v>
      </c>
      <c r="E19" s="28">
        <v>145.80000000000001</v>
      </c>
      <c r="F19" s="28">
        <v>0</v>
      </c>
      <c r="G19" s="28">
        <v>0</v>
      </c>
      <c r="H19" s="98">
        <v>52488</v>
      </c>
      <c r="I19" s="47">
        <v>19660</v>
      </c>
      <c r="J19" s="99"/>
      <c r="K19" s="60">
        <v>299</v>
      </c>
      <c r="L19" s="40">
        <v>4848</v>
      </c>
      <c r="M19" s="60">
        <v>0</v>
      </c>
      <c r="N19" s="60">
        <v>7533</v>
      </c>
      <c r="O19" s="95">
        <v>397</v>
      </c>
      <c r="P19" s="28">
        <v>140</v>
      </c>
      <c r="Q19" s="57">
        <f t="shared" si="2"/>
        <v>19660</v>
      </c>
      <c r="R19" s="41">
        <f t="shared" si="3"/>
        <v>52488</v>
      </c>
      <c r="S19" s="42">
        <f t="shared" si="0"/>
        <v>13217</v>
      </c>
      <c r="T19" s="41">
        <f t="shared" si="4"/>
        <v>85365</v>
      </c>
    </row>
    <row r="20" spans="1:21" s="43" customFormat="1">
      <c r="A20" s="60">
        <v>19</v>
      </c>
      <c r="B20" s="56" t="s">
        <v>123</v>
      </c>
      <c r="C20" s="97">
        <f t="shared" si="1"/>
        <v>12990.169999999998</v>
      </c>
      <c r="D20" s="28">
        <v>32.4</v>
      </c>
      <c r="E20" s="28">
        <v>6512.03</v>
      </c>
      <c r="F20" s="28">
        <v>0</v>
      </c>
      <c r="G20" s="28">
        <v>6445.74</v>
      </c>
      <c r="H20" s="100">
        <v>3048638</v>
      </c>
      <c r="I20" s="47"/>
      <c r="J20" s="99">
        <v>18673</v>
      </c>
      <c r="K20" s="60">
        <v>66617</v>
      </c>
      <c r="L20" s="40">
        <v>886261</v>
      </c>
      <c r="M20" s="60">
        <v>0</v>
      </c>
      <c r="N20" s="60">
        <v>705749</v>
      </c>
      <c r="O20" s="47">
        <v>7984</v>
      </c>
      <c r="P20" s="28">
        <v>300</v>
      </c>
      <c r="Q20" s="57">
        <f t="shared" si="2"/>
        <v>18673</v>
      </c>
      <c r="R20" s="41">
        <f t="shared" si="3"/>
        <v>3048638</v>
      </c>
      <c r="S20" s="42">
        <f t="shared" si="0"/>
        <v>1666911</v>
      </c>
      <c r="T20" s="41">
        <f t="shared" si="4"/>
        <v>4734222</v>
      </c>
      <c r="U20" s="38"/>
    </row>
    <row r="21" spans="1:21" s="43" customFormat="1">
      <c r="A21" s="60">
        <v>20</v>
      </c>
      <c r="B21" s="50">
        <v>703</v>
      </c>
      <c r="C21" s="97">
        <f t="shared" si="1"/>
        <v>989.72</v>
      </c>
      <c r="D21" s="28">
        <v>0</v>
      </c>
      <c r="E21" s="28">
        <v>989.72</v>
      </c>
      <c r="F21" s="28">
        <v>0</v>
      </c>
      <c r="G21" s="28">
        <v>0</v>
      </c>
      <c r="H21" s="98">
        <v>356298</v>
      </c>
      <c r="I21" s="47"/>
      <c r="J21" s="99"/>
      <c r="K21" s="60">
        <v>7358</v>
      </c>
      <c r="L21" s="40">
        <v>70956</v>
      </c>
      <c r="M21" s="60">
        <v>0</v>
      </c>
      <c r="N21" s="60">
        <v>51136</v>
      </c>
      <c r="O21" s="47">
        <v>104</v>
      </c>
      <c r="P21" s="28">
        <v>0</v>
      </c>
      <c r="Q21" s="57">
        <f t="shared" si="2"/>
        <v>0</v>
      </c>
      <c r="R21" s="41">
        <f t="shared" si="3"/>
        <v>356298</v>
      </c>
      <c r="S21" s="42">
        <f t="shared" si="0"/>
        <v>129554</v>
      </c>
      <c r="T21" s="41">
        <f t="shared" si="4"/>
        <v>485852</v>
      </c>
    </row>
    <row r="22" spans="1:21" s="43" customFormat="1">
      <c r="A22" s="60">
        <v>21</v>
      </c>
      <c r="B22" s="50">
        <v>708</v>
      </c>
      <c r="C22" s="97">
        <f t="shared" si="1"/>
        <v>223.3</v>
      </c>
      <c r="D22" s="28">
        <v>0</v>
      </c>
      <c r="E22" s="28">
        <v>223.3</v>
      </c>
      <c r="F22" s="28">
        <v>0</v>
      </c>
      <c r="G22" s="28">
        <v>0</v>
      </c>
      <c r="H22" s="98">
        <v>80388</v>
      </c>
      <c r="I22" s="47"/>
      <c r="J22" s="99"/>
      <c r="K22" s="60">
        <v>689</v>
      </c>
      <c r="L22" s="40">
        <v>8227</v>
      </c>
      <c r="M22" s="60">
        <v>0</v>
      </c>
      <c r="N22" s="60">
        <v>11537</v>
      </c>
      <c r="O22" s="47">
        <v>1170</v>
      </c>
      <c r="P22" s="28">
        <v>40</v>
      </c>
      <c r="Q22" s="57">
        <f t="shared" si="2"/>
        <v>0</v>
      </c>
      <c r="R22" s="41">
        <f t="shared" si="3"/>
        <v>80388</v>
      </c>
      <c r="S22" s="42">
        <f t="shared" si="0"/>
        <v>21663</v>
      </c>
      <c r="T22" s="41">
        <f t="shared" si="4"/>
        <v>102051</v>
      </c>
    </row>
    <row r="23" spans="1:21" s="43" customFormat="1">
      <c r="A23" s="60">
        <v>22</v>
      </c>
      <c r="B23" s="50" t="s">
        <v>95</v>
      </c>
      <c r="C23" s="97">
        <f t="shared" si="1"/>
        <v>617.5</v>
      </c>
      <c r="D23" s="28">
        <v>0</v>
      </c>
      <c r="E23" s="28">
        <v>617.5</v>
      </c>
      <c r="F23" s="28">
        <v>0</v>
      </c>
      <c r="G23" s="28">
        <v>0</v>
      </c>
      <c r="H23" s="98">
        <v>222300</v>
      </c>
      <c r="I23" s="47"/>
      <c r="J23" s="99"/>
      <c r="K23" s="40">
        <v>20970</v>
      </c>
      <c r="L23" s="40">
        <v>39127</v>
      </c>
      <c r="M23" s="60">
        <v>0</v>
      </c>
      <c r="N23" s="60">
        <v>30453</v>
      </c>
      <c r="O23" s="47">
        <v>3039</v>
      </c>
      <c r="P23" s="28">
        <v>0</v>
      </c>
      <c r="Q23" s="57">
        <f t="shared" si="2"/>
        <v>0</v>
      </c>
      <c r="R23" s="41">
        <f t="shared" si="3"/>
        <v>222300</v>
      </c>
      <c r="S23" s="42">
        <f t="shared" si="0"/>
        <v>93589</v>
      </c>
      <c r="T23" s="41">
        <f t="shared" si="4"/>
        <v>315889</v>
      </c>
    </row>
    <row r="24" spans="1:21" s="43" customFormat="1">
      <c r="A24" s="60">
        <v>23</v>
      </c>
      <c r="B24" s="50">
        <v>1101</v>
      </c>
      <c r="C24" s="97">
        <f t="shared" si="1"/>
        <v>569.56500000000005</v>
      </c>
      <c r="D24" s="28">
        <v>24.88</v>
      </c>
      <c r="E24" s="28">
        <v>544.68500000000006</v>
      </c>
      <c r="F24" s="28">
        <v>0</v>
      </c>
      <c r="G24" s="28">
        <v>0</v>
      </c>
      <c r="H24" s="98">
        <v>233348</v>
      </c>
      <c r="I24" s="47">
        <v>6360</v>
      </c>
      <c r="J24" s="99"/>
      <c r="K24" s="40">
        <v>0</v>
      </c>
      <c r="L24" s="40">
        <v>109786</v>
      </c>
      <c r="M24" s="60">
        <v>562</v>
      </c>
      <c r="N24" s="60">
        <v>29244</v>
      </c>
      <c r="O24" s="47">
        <v>2456</v>
      </c>
      <c r="P24" s="28">
        <v>300</v>
      </c>
      <c r="Q24" s="57">
        <f t="shared" si="2"/>
        <v>6360</v>
      </c>
      <c r="R24" s="41">
        <f t="shared" si="3"/>
        <v>233348</v>
      </c>
      <c r="S24" s="42">
        <f t="shared" si="0"/>
        <v>142348</v>
      </c>
      <c r="T24" s="41">
        <f t="shared" si="4"/>
        <v>382056</v>
      </c>
    </row>
    <row r="25" spans="1:21" s="43" customFormat="1">
      <c r="A25" s="60">
        <v>24</v>
      </c>
      <c r="B25" s="50">
        <v>1102</v>
      </c>
      <c r="C25" s="97">
        <f t="shared" si="1"/>
        <v>7051.616</v>
      </c>
      <c r="D25" s="28">
        <v>0</v>
      </c>
      <c r="E25" s="28">
        <v>1547.4360000000001</v>
      </c>
      <c r="F25" s="28">
        <v>0</v>
      </c>
      <c r="G25" s="28">
        <f>5420+84.18</f>
        <v>5504.18</v>
      </c>
      <c r="H25" s="98">
        <v>1136892</v>
      </c>
      <c r="I25" s="47">
        <v>19640</v>
      </c>
      <c r="J25" s="99">
        <v>67882</v>
      </c>
      <c r="K25" s="40">
        <v>12185</v>
      </c>
      <c r="L25" s="40">
        <v>1927056</v>
      </c>
      <c r="M25" s="60">
        <v>115665</v>
      </c>
      <c r="N25" s="60">
        <v>82822</v>
      </c>
      <c r="O25" s="47">
        <v>5977</v>
      </c>
      <c r="P25" s="28">
        <v>680</v>
      </c>
      <c r="Q25" s="57">
        <f t="shared" si="2"/>
        <v>87522</v>
      </c>
      <c r="R25" s="41">
        <f t="shared" si="3"/>
        <v>1136892</v>
      </c>
      <c r="S25" s="42">
        <f t="shared" si="0"/>
        <v>2144385</v>
      </c>
      <c r="T25" s="41">
        <f t="shared" si="4"/>
        <v>3368799</v>
      </c>
      <c r="U25" s="38"/>
    </row>
    <row r="26" spans="1:21" s="43" customFormat="1">
      <c r="A26" s="60">
        <v>25</v>
      </c>
      <c r="B26" s="50">
        <v>1106</v>
      </c>
      <c r="C26" s="97">
        <f t="shared" si="1"/>
        <v>69.38</v>
      </c>
      <c r="D26" s="28">
        <v>0</v>
      </c>
      <c r="E26" s="28">
        <v>69.38</v>
      </c>
      <c r="F26" s="28">
        <v>0</v>
      </c>
      <c r="G26" s="28">
        <v>0</v>
      </c>
      <c r="H26" s="98">
        <v>24978</v>
      </c>
      <c r="I26" s="47">
        <v>4760</v>
      </c>
      <c r="J26" s="99"/>
      <c r="K26" s="40">
        <v>0</v>
      </c>
      <c r="L26" s="40">
        <v>8361</v>
      </c>
      <c r="M26" s="60">
        <v>0</v>
      </c>
      <c r="N26" s="60">
        <v>3585</v>
      </c>
      <c r="O26" s="47">
        <v>819</v>
      </c>
      <c r="P26" s="28">
        <v>100</v>
      </c>
      <c r="Q26" s="57">
        <f t="shared" si="2"/>
        <v>4760</v>
      </c>
      <c r="R26" s="41">
        <f t="shared" si="3"/>
        <v>24978</v>
      </c>
      <c r="S26" s="42">
        <f t="shared" si="0"/>
        <v>12865</v>
      </c>
      <c r="T26" s="41">
        <f t="shared" si="4"/>
        <v>42603</v>
      </c>
    </row>
    <row r="27" spans="1:21" s="43" customFormat="1">
      <c r="A27" s="60">
        <v>26</v>
      </c>
      <c r="B27" s="50">
        <v>1109</v>
      </c>
      <c r="C27" s="97">
        <f t="shared" si="1"/>
        <v>156</v>
      </c>
      <c r="D27" s="28">
        <v>0</v>
      </c>
      <c r="E27" s="28">
        <v>156</v>
      </c>
      <c r="F27" s="28">
        <v>0</v>
      </c>
      <c r="G27" s="28">
        <v>0</v>
      </c>
      <c r="H27" s="98">
        <v>66165</v>
      </c>
      <c r="I27" s="47"/>
      <c r="J27" s="99"/>
      <c r="K27" s="40">
        <v>0</v>
      </c>
      <c r="L27" s="40">
        <v>23612</v>
      </c>
      <c r="M27" s="60">
        <v>0</v>
      </c>
      <c r="N27" s="60">
        <v>8060</v>
      </c>
      <c r="O27" s="47">
        <v>432</v>
      </c>
      <c r="P27" s="28">
        <v>80</v>
      </c>
      <c r="Q27" s="57">
        <f t="shared" si="2"/>
        <v>0</v>
      </c>
      <c r="R27" s="41">
        <f t="shared" si="3"/>
        <v>66165</v>
      </c>
      <c r="S27" s="42">
        <f t="shared" si="0"/>
        <v>32184</v>
      </c>
      <c r="T27" s="41">
        <f t="shared" si="4"/>
        <v>98349</v>
      </c>
    </row>
    <row r="28" spans="1:21" s="43" customFormat="1">
      <c r="A28" s="60">
        <v>27</v>
      </c>
      <c r="B28" s="48">
        <v>1110</v>
      </c>
      <c r="C28" s="97">
        <f t="shared" si="1"/>
        <v>141.86000000000001</v>
      </c>
      <c r="D28" s="28">
        <v>0</v>
      </c>
      <c r="E28" s="28">
        <v>141.86000000000001</v>
      </c>
      <c r="F28" s="28">
        <v>0</v>
      </c>
      <c r="G28" s="28">
        <v>0</v>
      </c>
      <c r="H28" s="98">
        <v>51072</v>
      </c>
      <c r="I28" s="47"/>
      <c r="J28" s="99"/>
      <c r="K28" s="40">
        <v>0</v>
      </c>
      <c r="L28" s="40">
        <v>15228</v>
      </c>
      <c r="M28" s="60">
        <v>0</v>
      </c>
      <c r="N28" s="60">
        <v>7329</v>
      </c>
      <c r="O28" s="47">
        <v>921</v>
      </c>
      <c r="P28" s="28">
        <v>60</v>
      </c>
      <c r="Q28" s="57">
        <f t="shared" si="2"/>
        <v>0</v>
      </c>
      <c r="R28" s="41">
        <f t="shared" si="3"/>
        <v>51072</v>
      </c>
      <c r="S28" s="42">
        <f t="shared" si="0"/>
        <v>23538</v>
      </c>
      <c r="T28" s="41">
        <f t="shared" si="4"/>
        <v>74610</v>
      </c>
    </row>
    <row r="29" spans="1:21" s="43" customFormat="1">
      <c r="A29" s="60">
        <v>28</v>
      </c>
      <c r="B29" s="48" t="s">
        <v>124</v>
      </c>
      <c r="C29" s="97">
        <f t="shared" si="1"/>
        <v>162.32</v>
      </c>
      <c r="D29" s="28">
        <v>0</v>
      </c>
      <c r="E29" s="28">
        <v>162.32</v>
      </c>
      <c r="F29" s="28">
        <v>0</v>
      </c>
      <c r="G29" s="28">
        <v>0</v>
      </c>
      <c r="H29" s="98">
        <v>58434</v>
      </c>
      <c r="I29" s="47"/>
      <c r="J29" s="99"/>
      <c r="K29" s="40">
        <v>0</v>
      </c>
      <c r="L29" s="40">
        <v>9283</v>
      </c>
      <c r="M29" s="60">
        <v>0</v>
      </c>
      <c r="N29" s="60">
        <v>8387</v>
      </c>
      <c r="O29" s="47">
        <v>238</v>
      </c>
      <c r="P29" s="28">
        <v>80</v>
      </c>
      <c r="Q29" s="57">
        <f t="shared" si="2"/>
        <v>0</v>
      </c>
      <c r="R29" s="41">
        <f t="shared" si="3"/>
        <v>58434</v>
      </c>
      <c r="S29" s="42">
        <f t="shared" si="0"/>
        <v>17988</v>
      </c>
      <c r="T29" s="41">
        <f t="shared" si="4"/>
        <v>76422</v>
      </c>
    </row>
    <row r="30" spans="1:21" s="43" customFormat="1">
      <c r="A30" s="60">
        <v>29</v>
      </c>
      <c r="B30" s="50">
        <v>1501</v>
      </c>
      <c r="C30" s="97">
        <f t="shared" si="1"/>
        <v>7172.99</v>
      </c>
      <c r="D30" s="28">
        <v>0</v>
      </c>
      <c r="E30" s="28">
        <v>3486.1</v>
      </c>
      <c r="F30" s="28">
        <v>255</v>
      </c>
      <c r="G30" s="28">
        <v>3431.89</v>
      </c>
      <c r="H30" s="98">
        <v>1689901</v>
      </c>
      <c r="I30" s="47">
        <v>44620</v>
      </c>
      <c r="J30" s="99">
        <v>27668</v>
      </c>
      <c r="K30" s="60">
        <v>23549</v>
      </c>
      <c r="L30" s="40">
        <v>743245</v>
      </c>
      <c r="M30" s="60">
        <v>35000</v>
      </c>
      <c r="N30" s="60">
        <v>345882</v>
      </c>
      <c r="O30" s="47">
        <v>5542</v>
      </c>
      <c r="P30" s="28">
        <v>660</v>
      </c>
      <c r="Q30" s="57">
        <f t="shared" si="2"/>
        <v>72288</v>
      </c>
      <c r="R30" s="41">
        <v>1695076</v>
      </c>
      <c r="S30" s="42">
        <f t="shared" si="0"/>
        <v>1153878</v>
      </c>
      <c r="T30" s="41">
        <f t="shared" si="4"/>
        <v>2921242</v>
      </c>
      <c r="U30" s="38"/>
    </row>
    <row r="31" spans="1:21" s="43" customFormat="1">
      <c r="A31" s="60">
        <v>30</v>
      </c>
      <c r="B31" s="50">
        <v>1800</v>
      </c>
      <c r="C31" s="97">
        <f t="shared" si="1"/>
        <v>43.699999999999996</v>
      </c>
      <c r="D31" s="28">
        <v>0</v>
      </c>
      <c r="E31" s="28">
        <v>43.699999999999996</v>
      </c>
      <c r="F31" s="28">
        <v>0</v>
      </c>
      <c r="G31" s="28">
        <v>0</v>
      </c>
      <c r="H31" s="98">
        <v>10656</v>
      </c>
      <c r="I31" s="47"/>
      <c r="J31" s="99"/>
      <c r="K31" s="60">
        <v>54</v>
      </c>
      <c r="L31" s="40">
        <v>1053</v>
      </c>
      <c r="M31" s="60">
        <v>0</v>
      </c>
      <c r="N31" s="60">
        <v>2258</v>
      </c>
      <c r="O31" s="47">
        <v>822</v>
      </c>
      <c r="P31" s="28">
        <v>0</v>
      </c>
      <c r="Q31" s="57">
        <f t="shared" si="2"/>
        <v>0</v>
      </c>
      <c r="R31" s="41">
        <f t="shared" si="3"/>
        <v>10656</v>
      </c>
      <c r="S31" s="42">
        <f t="shared" si="0"/>
        <v>4187</v>
      </c>
      <c r="T31" s="41">
        <f t="shared" si="4"/>
        <v>14843</v>
      </c>
    </row>
    <row r="32" spans="1:21" s="43" customFormat="1">
      <c r="A32" s="60">
        <v>31</v>
      </c>
      <c r="B32" s="50">
        <v>1803</v>
      </c>
      <c r="C32" s="97">
        <f t="shared" si="1"/>
        <v>721.05</v>
      </c>
      <c r="D32" s="28">
        <v>0</v>
      </c>
      <c r="E32" s="28">
        <v>721.05</v>
      </c>
      <c r="F32" s="28">
        <v>0</v>
      </c>
      <c r="G32" s="28">
        <v>0</v>
      </c>
      <c r="H32" s="98">
        <v>259578</v>
      </c>
      <c r="I32" s="47"/>
      <c r="J32" s="99"/>
      <c r="K32" s="60">
        <v>2299</v>
      </c>
      <c r="L32" s="40">
        <v>209830</v>
      </c>
      <c r="M32" s="60">
        <v>0</v>
      </c>
      <c r="N32" s="60">
        <v>35989</v>
      </c>
      <c r="O32" s="47">
        <v>1979</v>
      </c>
      <c r="P32" s="28">
        <v>360</v>
      </c>
      <c r="Q32" s="57">
        <f t="shared" si="2"/>
        <v>0</v>
      </c>
      <c r="R32" s="41">
        <f t="shared" si="3"/>
        <v>259578</v>
      </c>
      <c r="S32" s="42">
        <f t="shared" si="0"/>
        <v>250457</v>
      </c>
      <c r="T32" s="41">
        <f t="shared" si="4"/>
        <v>510035</v>
      </c>
      <c r="U32" s="38"/>
    </row>
    <row r="33" spans="1:21" s="43" customFormat="1">
      <c r="A33" s="60">
        <v>32</v>
      </c>
      <c r="B33" s="50">
        <v>1805</v>
      </c>
      <c r="C33" s="97">
        <f t="shared" si="1"/>
        <v>477.29300000000001</v>
      </c>
      <c r="D33" s="28">
        <v>67.613</v>
      </c>
      <c r="E33" s="28">
        <v>409.68</v>
      </c>
      <c r="F33" s="28">
        <v>0</v>
      </c>
      <c r="G33" s="28">
        <v>0</v>
      </c>
      <c r="H33" s="98">
        <v>164526</v>
      </c>
      <c r="I33" s="47"/>
      <c r="J33" s="99"/>
      <c r="K33" s="60">
        <v>2718</v>
      </c>
      <c r="L33" s="40">
        <v>138478</v>
      </c>
      <c r="M33" s="60">
        <v>0</v>
      </c>
      <c r="N33" s="60">
        <v>23284</v>
      </c>
      <c r="O33" s="47">
        <v>1340</v>
      </c>
      <c r="P33" s="28">
        <v>200</v>
      </c>
      <c r="Q33" s="57">
        <f t="shared" si="2"/>
        <v>0</v>
      </c>
      <c r="R33" s="41">
        <f t="shared" si="3"/>
        <v>164526</v>
      </c>
      <c r="S33" s="42">
        <f t="shared" si="0"/>
        <v>166020</v>
      </c>
      <c r="T33" s="41">
        <f t="shared" si="4"/>
        <v>330546</v>
      </c>
    </row>
    <row r="34" spans="1:21" s="43" customFormat="1">
      <c r="A34" s="60">
        <v>33</v>
      </c>
      <c r="B34" s="50">
        <v>1807</v>
      </c>
      <c r="C34" s="97">
        <f t="shared" si="1"/>
        <v>358.88</v>
      </c>
      <c r="D34" s="28">
        <v>0</v>
      </c>
      <c r="E34" s="28">
        <v>358.88</v>
      </c>
      <c r="F34" s="28">
        <v>0</v>
      </c>
      <c r="G34" s="28">
        <v>0</v>
      </c>
      <c r="H34" s="98">
        <v>129198</v>
      </c>
      <c r="I34" s="47"/>
      <c r="J34" s="99"/>
      <c r="K34" s="60">
        <v>2146</v>
      </c>
      <c r="L34" s="40">
        <v>92267</v>
      </c>
      <c r="M34" s="60">
        <v>0</v>
      </c>
      <c r="N34" s="60">
        <v>18362</v>
      </c>
      <c r="O34" s="47">
        <v>678</v>
      </c>
      <c r="P34" s="28">
        <v>80</v>
      </c>
      <c r="Q34" s="57">
        <f t="shared" si="2"/>
        <v>0</v>
      </c>
      <c r="R34" s="41">
        <f t="shared" si="3"/>
        <v>129198</v>
      </c>
      <c r="S34" s="42">
        <f t="shared" ref="S34:S62" si="5">K34+L34+M34+N34+O34+P34</f>
        <v>113533</v>
      </c>
      <c r="T34" s="41">
        <f t="shared" si="4"/>
        <v>242731</v>
      </c>
    </row>
    <row r="35" spans="1:21" s="43" customFormat="1">
      <c r="A35" s="60">
        <v>34</v>
      </c>
      <c r="B35" s="50">
        <v>1808</v>
      </c>
      <c r="C35" s="97">
        <f t="shared" si="1"/>
        <v>574.63</v>
      </c>
      <c r="D35" s="28">
        <v>14.38</v>
      </c>
      <c r="E35" s="28">
        <v>560.25</v>
      </c>
      <c r="F35" s="28">
        <v>0</v>
      </c>
      <c r="G35" s="28">
        <v>0</v>
      </c>
      <c r="H35" s="98">
        <v>205314</v>
      </c>
      <c r="I35" s="47"/>
      <c r="J35" s="99"/>
      <c r="K35" s="60">
        <v>2382</v>
      </c>
      <c r="L35" s="40">
        <v>285344</v>
      </c>
      <c r="M35" s="60">
        <v>0</v>
      </c>
      <c r="N35" s="60">
        <v>28628</v>
      </c>
      <c r="O35" s="95">
        <v>1343</v>
      </c>
      <c r="P35" s="28">
        <v>100</v>
      </c>
      <c r="Q35" s="57">
        <f t="shared" si="2"/>
        <v>0</v>
      </c>
      <c r="R35" s="41">
        <f t="shared" si="3"/>
        <v>205314</v>
      </c>
      <c r="S35" s="42">
        <f t="shared" si="5"/>
        <v>317797</v>
      </c>
      <c r="T35" s="41">
        <f t="shared" si="4"/>
        <v>523111</v>
      </c>
    </row>
    <row r="36" spans="1:21" s="43" customFormat="1">
      <c r="A36" s="60">
        <v>35</v>
      </c>
      <c r="B36" s="50">
        <v>1809</v>
      </c>
      <c r="C36" s="97">
        <f t="shared" si="1"/>
        <v>466.58000000000004</v>
      </c>
      <c r="D36" s="28">
        <v>0</v>
      </c>
      <c r="E36" s="28">
        <v>466.58000000000004</v>
      </c>
      <c r="F36" s="28">
        <v>0</v>
      </c>
      <c r="G36" s="28">
        <v>0</v>
      </c>
      <c r="H36" s="98">
        <v>173046</v>
      </c>
      <c r="I36" s="47"/>
      <c r="J36" s="99"/>
      <c r="K36" s="60">
        <v>1946</v>
      </c>
      <c r="L36" s="40">
        <v>237964</v>
      </c>
      <c r="M36" s="60">
        <v>0</v>
      </c>
      <c r="N36" s="60">
        <v>23927</v>
      </c>
      <c r="O36" s="95">
        <v>901</v>
      </c>
      <c r="P36" s="28">
        <v>180</v>
      </c>
      <c r="Q36" s="57">
        <f t="shared" si="2"/>
        <v>0</v>
      </c>
      <c r="R36" s="41">
        <f t="shared" si="3"/>
        <v>173046</v>
      </c>
      <c r="S36" s="42">
        <f t="shared" si="5"/>
        <v>264918</v>
      </c>
      <c r="T36" s="41">
        <f t="shared" si="4"/>
        <v>437964</v>
      </c>
      <c r="U36" s="38"/>
    </row>
    <row r="37" spans="1:21" s="43" customFormat="1">
      <c r="A37" s="60">
        <v>36</v>
      </c>
      <c r="B37" s="50">
        <v>1810</v>
      </c>
      <c r="C37" s="97">
        <f t="shared" si="1"/>
        <v>547.4799999999999</v>
      </c>
      <c r="D37" s="28">
        <v>0</v>
      </c>
      <c r="E37" s="28">
        <v>547.4799999999999</v>
      </c>
      <c r="F37" s="28">
        <v>0</v>
      </c>
      <c r="G37" s="28">
        <v>0</v>
      </c>
      <c r="H37" s="98">
        <v>197094</v>
      </c>
      <c r="I37" s="47"/>
      <c r="J37" s="99"/>
      <c r="K37" s="60">
        <v>2175</v>
      </c>
      <c r="L37" s="40">
        <v>185923</v>
      </c>
      <c r="M37" s="60">
        <v>0</v>
      </c>
      <c r="N37" s="60">
        <v>28107</v>
      </c>
      <c r="O37" s="95">
        <v>1074</v>
      </c>
      <c r="P37" s="28">
        <v>160</v>
      </c>
      <c r="Q37" s="57">
        <f t="shared" si="2"/>
        <v>0</v>
      </c>
      <c r="R37" s="41">
        <f t="shared" si="3"/>
        <v>197094</v>
      </c>
      <c r="S37" s="42">
        <f t="shared" si="5"/>
        <v>217439</v>
      </c>
      <c r="T37" s="41">
        <f t="shared" si="4"/>
        <v>414533</v>
      </c>
    </row>
    <row r="38" spans="1:21" s="43" customFormat="1">
      <c r="A38" s="60">
        <v>37</v>
      </c>
      <c r="B38" s="50">
        <v>1812</v>
      </c>
      <c r="C38" s="97">
        <f>D38+E38+F38+G38</f>
        <v>416.23</v>
      </c>
      <c r="D38" s="28">
        <v>0</v>
      </c>
      <c r="E38" s="28">
        <v>416.23</v>
      </c>
      <c r="F38" s="28">
        <v>0</v>
      </c>
      <c r="G38" s="28">
        <v>0</v>
      </c>
      <c r="H38" s="98">
        <v>149844</v>
      </c>
      <c r="I38" s="47"/>
      <c r="J38" s="99"/>
      <c r="K38" s="60">
        <v>1801</v>
      </c>
      <c r="L38" s="40">
        <v>122273</v>
      </c>
      <c r="M38" s="60">
        <v>0</v>
      </c>
      <c r="N38" s="60">
        <v>21325</v>
      </c>
      <c r="O38" s="95">
        <v>423</v>
      </c>
      <c r="P38" s="28">
        <v>0</v>
      </c>
      <c r="Q38" s="57">
        <f>I38+J38</f>
        <v>0</v>
      </c>
      <c r="R38" s="41">
        <f>H38</f>
        <v>149844</v>
      </c>
      <c r="S38" s="42">
        <f>K38+L38+M38+N38+O38+P38</f>
        <v>145822</v>
      </c>
      <c r="T38" s="41">
        <f>Q38+R38+S38</f>
        <v>295666</v>
      </c>
    </row>
    <row r="39" spans="1:21" s="43" customFormat="1">
      <c r="A39" s="60">
        <v>38</v>
      </c>
      <c r="B39" s="50">
        <v>1816</v>
      </c>
      <c r="C39" s="97">
        <f t="shared" si="1"/>
        <v>497.28000000000003</v>
      </c>
      <c r="D39" s="28">
        <v>0</v>
      </c>
      <c r="E39" s="28">
        <v>497.28000000000003</v>
      </c>
      <c r="F39" s="28">
        <v>0</v>
      </c>
      <c r="G39" s="28">
        <v>0</v>
      </c>
      <c r="H39" s="98">
        <v>179022</v>
      </c>
      <c r="I39" s="47"/>
      <c r="J39" s="99"/>
      <c r="K39" s="60">
        <v>2361</v>
      </c>
      <c r="L39" s="40">
        <v>136507</v>
      </c>
      <c r="M39" s="60">
        <v>0</v>
      </c>
      <c r="N39" s="60">
        <v>25513</v>
      </c>
      <c r="O39" s="95">
        <v>970</v>
      </c>
      <c r="P39" s="28">
        <v>100</v>
      </c>
      <c r="Q39" s="57">
        <f t="shared" si="2"/>
        <v>0</v>
      </c>
      <c r="R39" s="41">
        <f t="shared" si="3"/>
        <v>179022</v>
      </c>
      <c r="S39" s="42">
        <f t="shared" si="5"/>
        <v>165451</v>
      </c>
      <c r="T39" s="41">
        <f t="shared" si="4"/>
        <v>344473</v>
      </c>
    </row>
    <row r="40" spans="1:21" s="43" customFormat="1">
      <c r="A40" s="60">
        <v>39</v>
      </c>
      <c r="B40" s="50">
        <v>1818</v>
      </c>
      <c r="C40" s="97">
        <f t="shared" si="1"/>
        <v>238.18</v>
      </c>
      <c r="D40" s="28">
        <v>0</v>
      </c>
      <c r="E40" s="28">
        <v>238.18</v>
      </c>
      <c r="F40" s="28">
        <v>0</v>
      </c>
      <c r="G40" s="28">
        <v>0</v>
      </c>
      <c r="H40" s="98">
        <v>85746</v>
      </c>
      <c r="I40" s="47"/>
      <c r="J40" s="99"/>
      <c r="K40" s="60">
        <v>672</v>
      </c>
      <c r="L40" s="40">
        <v>14196</v>
      </c>
      <c r="M40" s="60">
        <v>0</v>
      </c>
      <c r="N40" s="60">
        <v>12306</v>
      </c>
      <c r="O40" s="95">
        <v>217</v>
      </c>
      <c r="P40" s="28">
        <v>140</v>
      </c>
      <c r="Q40" s="57">
        <f t="shared" si="2"/>
        <v>0</v>
      </c>
      <c r="R40" s="41">
        <f t="shared" si="3"/>
        <v>85746</v>
      </c>
      <c r="S40" s="42">
        <f t="shared" si="5"/>
        <v>27531</v>
      </c>
      <c r="T40" s="41">
        <f t="shared" si="4"/>
        <v>113277</v>
      </c>
    </row>
    <row r="41" spans="1:21" s="43" customFormat="1">
      <c r="A41" s="60">
        <v>40</v>
      </c>
      <c r="B41" s="50">
        <v>1830</v>
      </c>
      <c r="C41" s="97">
        <f t="shared" si="1"/>
        <v>417.98</v>
      </c>
      <c r="D41" s="28">
        <v>0</v>
      </c>
      <c r="E41" s="28">
        <v>417.98</v>
      </c>
      <c r="F41" s="28">
        <v>0</v>
      </c>
      <c r="G41" s="28">
        <v>0</v>
      </c>
      <c r="H41" s="98">
        <v>150474</v>
      </c>
      <c r="I41" s="47"/>
      <c r="J41" s="99"/>
      <c r="K41" s="60">
        <v>2278</v>
      </c>
      <c r="L41" s="40">
        <v>71096</v>
      </c>
      <c r="M41" s="60">
        <v>0</v>
      </c>
      <c r="N41" s="60">
        <v>21596</v>
      </c>
      <c r="O41" s="47">
        <v>213</v>
      </c>
      <c r="P41" s="28">
        <v>200</v>
      </c>
      <c r="Q41" s="57">
        <f t="shared" si="2"/>
        <v>0</v>
      </c>
      <c r="R41" s="41">
        <f t="shared" si="3"/>
        <v>150474</v>
      </c>
      <c r="S41" s="42">
        <f t="shared" si="5"/>
        <v>95383</v>
      </c>
      <c r="T41" s="41">
        <f t="shared" si="4"/>
        <v>245857</v>
      </c>
    </row>
    <row r="42" spans="1:21" s="43" customFormat="1">
      <c r="A42" s="60">
        <v>41</v>
      </c>
      <c r="B42" s="52">
        <v>1835</v>
      </c>
      <c r="C42" s="97">
        <f t="shared" si="1"/>
        <v>156.66999999999999</v>
      </c>
      <c r="D42" s="28">
        <v>0</v>
      </c>
      <c r="E42" s="28">
        <v>156.66999999999999</v>
      </c>
      <c r="F42" s="28">
        <v>0</v>
      </c>
      <c r="G42" s="28">
        <v>0</v>
      </c>
      <c r="H42" s="98">
        <v>56400</v>
      </c>
      <c r="I42" s="47"/>
      <c r="J42" s="99"/>
      <c r="K42" s="60">
        <v>805</v>
      </c>
      <c r="L42" s="40">
        <v>10481</v>
      </c>
      <c r="M42" s="40">
        <v>0</v>
      </c>
      <c r="N42" s="60">
        <v>8095</v>
      </c>
      <c r="O42" s="47">
        <v>1420</v>
      </c>
      <c r="P42" s="28">
        <v>0</v>
      </c>
      <c r="Q42" s="57">
        <f t="shared" si="2"/>
        <v>0</v>
      </c>
      <c r="R42" s="41">
        <f t="shared" si="3"/>
        <v>56400</v>
      </c>
      <c r="S42" s="42">
        <f t="shared" si="5"/>
        <v>20801</v>
      </c>
      <c r="T42" s="41">
        <f t="shared" si="4"/>
        <v>77201</v>
      </c>
    </row>
    <row r="43" spans="1:21" s="43" customFormat="1">
      <c r="A43" s="60">
        <v>42</v>
      </c>
      <c r="B43" s="56" t="s">
        <v>125</v>
      </c>
      <c r="C43" s="97">
        <f t="shared" si="1"/>
        <v>308.28000000000003</v>
      </c>
      <c r="D43" s="28">
        <v>0</v>
      </c>
      <c r="E43" s="28">
        <v>308.28000000000003</v>
      </c>
      <c r="F43" s="28">
        <v>0</v>
      </c>
      <c r="G43" s="28">
        <v>0</v>
      </c>
      <c r="H43" s="98">
        <v>110982</v>
      </c>
      <c r="I43" s="47"/>
      <c r="J43" s="99"/>
      <c r="K43" s="60">
        <v>1718</v>
      </c>
      <c r="L43" s="40">
        <v>87817</v>
      </c>
      <c r="M43" s="60">
        <v>0</v>
      </c>
      <c r="N43" s="60">
        <v>15748</v>
      </c>
      <c r="O43" s="47">
        <v>528</v>
      </c>
      <c r="P43" s="28">
        <v>180</v>
      </c>
      <c r="Q43" s="57">
        <f t="shared" si="2"/>
        <v>0</v>
      </c>
      <c r="R43" s="41">
        <f t="shared" si="3"/>
        <v>110982</v>
      </c>
      <c r="S43" s="42">
        <f t="shared" si="5"/>
        <v>105991</v>
      </c>
      <c r="T43" s="41">
        <f t="shared" si="4"/>
        <v>216973</v>
      </c>
    </row>
    <row r="44" spans="1:21" s="43" customFormat="1">
      <c r="A44" s="60">
        <v>43</v>
      </c>
      <c r="B44" s="51" t="s">
        <v>126</v>
      </c>
      <c r="C44" s="97">
        <f t="shared" si="1"/>
        <v>179.51000000000002</v>
      </c>
      <c r="D44" s="28">
        <v>0</v>
      </c>
      <c r="E44" s="28">
        <v>179.51000000000002</v>
      </c>
      <c r="F44" s="28">
        <v>0</v>
      </c>
      <c r="G44" s="28">
        <v>0</v>
      </c>
      <c r="H44" s="98">
        <v>64626</v>
      </c>
      <c r="I44" s="47"/>
      <c r="J44" s="99"/>
      <c r="K44" s="60">
        <v>838</v>
      </c>
      <c r="L44" s="40">
        <v>10409</v>
      </c>
      <c r="M44" s="60">
        <v>0</v>
      </c>
      <c r="N44" s="60">
        <v>9275</v>
      </c>
      <c r="O44" s="47">
        <v>103</v>
      </c>
      <c r="P44" s="28">
        <v>100</v>
      </c>
      <c r="Q44" s="57">
        <f t="shared" si="2"/>
        <v>0</v>
      </c>
      <c r="R44" s="41">
        <f t="shared" si="3"/>
        <v>64626</v>
      </c>
      <c r="S44" s="42">
        <f t="shared" si="5"/>
        <v>20725</v>
      </c>
      <c r="T44" s="41">
        <f t="shared" si="4"/>
        <v>85351</v>
      </c>
    </row>
    <row r="45" spans="1:21" s="43" customFormat="1">
      <c r="A45" s="60">
        <v>44</v>
      </c>
      <c r="B45" s="39" t="s">
        <v>127</v>
      </c>
      <c r="C45" s="97">
        <f t="shared" si="1"/>
        <v>192.12</v>
      </c>
      <c r="D45" s="28">
        <v>0</v>
      </c>
      <c r="E45" s="28">
        <v>164.48000000000002</v>
      </c>
      <c r="F45" s="28">
        <v>0</v>
      </c>
      <c r="G45" s="28">
        <v>27.64</v>
      </c>
      <c r="H45" s="98">
        <v>59712</v>
      </c>
      <c r="I45" s="47"/>
      <c r="J45" s="99"/>
      <c r="K45" s="60">
        <v>755</v>
      </c>
      <c r="L45" s="40">
        <v>19591</v>
      </c>
      <c r="M45" s="60">
        <v>0</v>
      </c>
      <c r="N45" s="60">
        <v>9261</v>
      </c>
      <c r="O45" s="47">
        <v>312</v>
      </c>
      <c r="P45" s="28">
        <v>60</v>
      </c>
      <c r="Q45" s="57">
        <f t="shared" si="2"/>
        <v>0</v>
      </c>
      <c r="R45" s="41">
        <f t="shared" si="3"/>
        <v>59712</v>
      </c>
      <c r="S45" s="42">
        <f t="shared" si="5"/>
        <v>29979</v>
      </c>
      <c r="T45" s="41">
        <f t="shared" si="4"/>
        <v>89691</v>
      </c>
    </row>
    <row r="46" spans="1:21" s="43" customFormat="1">
      <c r="A46" s="60">
        <v>45</v>
      </c>
      <c r="B46" s="50" t="s">
        <v>115</v>
      </c>
      <c r="C46" s="97">
        <f t="shared" si="1"/>
        <v>214.98000000000002</v>
      </c>
      <c r="D46" s="28">
        <v>0</v>
      </c>
      <c r="E46" s="28">
        <v>214.98000000000002</v>
      </c>
      <c r="F46" s="28">
        <v>0</v>
      </c>
      <c r="G46" s="28">
        <v>0</v>
      </c>
      <c r="H46" s="98">
        <v>77394</v>
      </c>
      <c r="I46" s="47"/>
      <c r="J46" s="99"/>
      <c r="K46" s="60">
        <v>946</v>
      </c>
      <c r="L46" s="40">
        <v>18501</v>
      </c>
      <c r="M46" s="60">
        <v>0</v>
      </c>
      <c r="N46" s="60">
        <v>10928</v>
      </c>
      <c r="O46" s="47">
        <v>311</v>
      </c>
      <c r="P46" s="28">
        <v>80</v>
      </c>
      <c r="Q46" s="57">
        <f t="shared" si="2"/>
        <v>0</v>
      </c>
      <c r="R46" s="41">
        <f t="shared" si="3"/>
        <v>77394</v>
      </c>
      <c r="S46" s="42">
        <f t="shared" si="5"/>
        <v>30766</v>
      </c>
      <c r="T46" s="41">
        <f t="shared" si="4"/>
        <v>108160</v>
      </c>
    </row>
    <row r="47" spans="1:21" s="43" customFormat="1">
      <c r="A47" s="60">
        <v>46</v>
      </c>
      <c r="B47" s="50" t="s">
        <v>128</v>
      </c>
      <c r="C47" s="97">
        <f t="shared" si="1"/>
        <v>142.5</v>
      </c>
      <c r="D47" s="28">
        <v>0</v>
      </c>
      <c r="E47" s="28">
        <v>142.5</v>
      </c>
      <c r="F47" s="28">
        <v>0</v>
      </c>
      <c r="G47" s="28">
        <v>0</v>
      </c>
      <c r="H47" s="98">
        <v>51300</v>
      </c>
      <c r="I47" s="47"/>
      <c r="J47" s="99"/>
      <c r="K47" s="60">
        <v>46</v>
      </c>
      <c r="L47" s="40">
        <v>417</v>
      </c>
      <c r="M47" s="60">
        <v>0</v>
      </c>
      <c r="N47" s="60">
        <v>7363</v>
      </c>
      <c r="O47" s="47">
        <v>0</v>
      </c>
      <c r="P47" s="28">
        <v>40</v>
      </c>
      <c r="Q47" s="57">
        <f t="shared" si="2"/>
        <v>0</v>
      </c>
      <c r="R47" s="41">
        <f t="shared" si="3"/>
        <v>51300</v>
      </c>
      <c r="S47" s="42">
        <f t="shared" si="5"/>
        <v>7866</v>
      </c>
      <c r="T47" s="41">
        <f t="shared" si="4"/>
        <v>59166</v>
      </c>
    </row>
    <row r="48" spans="1:21" s="43" customFormat="1">
      <c r="A48" s="60">
        <v>47</v>
      </c>
      <c r="B48" s="56" t="s">
        <v>129</v>
      </c>
      <c r="C48" s="97">
        <f t="shared" si="1"/>
        <v>1112.49</v>
      </c>
      <c r="D48" s="28">
        <v>0</v>
      </c>
      <c r="E48" s="28">
        <v>372.09000000000003</v>
      </c>
      <c r="F48" s="28">
        <v>0</v>
      </c>
      <c r="G48" s="28">
        <v>740.4</v>
      </c>
      <c r="H48" s="98">
        <v>147277</v>
      </c>
      <c r="I48" s="47"/>
      <c r="J48" s="99"/>
      <c r="K48" s="60">
        <v>2112</v>
      </c>
      <c r="L48" s="40">
        <v>36221</v>
      </c>
      <c r="M48" s="60">
        <v>0</v>
      </c>
      <c r="N48" s="60">
        <v>44473</v>
      </c>
      <c r="O48" s="47">
        <v>947</v>
      </c>
      <c r="P48" s="28">
        <v>260</v>
      </c>
      <c r="Q48" s="57">
        <f t="shared" si="2"/>
        <v>0</v>
      </c>
      <c r="R48" s="41">
        <f t="shared" si="3"/>
        <v>147277</v>
      </c>
      <c r="S48" s="42">
        <f t="shared" si="5"/>
        <v>84013</v>
      </c>
      <c r="T48" s="41">
        <f t="shared" si="4"/>
        <v>231290</v>
      </c>
    </row>
    <row r="49" spans="1:22" s="43" customFormat="1">
      <c r="A49" s="60">
        <v>48</v>
      </c>
      <c r="B49" s="50" t="s">
        <v>83</v>
      </c>
      <c r="C49" s="97">
        <f t="shared" si="1"/>
        <v>1231.8399999999999</v>
      </c>
      <c r="D49" s="28">
        <v>0</v>
      </c>
      <c r="E49" s="28">
        <v>1231.8399999999999</v>
      </c>
      <c r="F49" s="28">
        <v>0</v>
      </c>
      <c r="G49" s="28">
        <v>0</v>
      </c>
      <c r="H49" s="98">
        <v>443460</v>
      </c>
      <c r="I49" s="47"/>
      <c r="J49" s="99"/>
      <c r="K49" s="60">
        <v>11906</v>
      </c>
      <c r="L49" s="40">
        <v>83666</v>
      </c>
      <c r="M49" s="60">
        <v>0</v>
      </c>
      <c r="N49" s="60">
        <v>62033</v>
      </c>
      <c r="O49" s="95">
        <v>2205</v>
      </c>
      <c r="P49" s="28">
        <v>400</v>
      </c>
      <c r="Q49" s="57">
        <f t="shared" si="2"/>
        <v>0</v>
      </c>
      <c r="R49" s="41">
        <f t="shared" si="3"/>
        <v>443460</v>
      </c>
      <c r="S49" s="42">
        <f t="shared" si="5"/>
        <v>160210</v>
      </c>
      <c r="T49" s="41">
        <f t="shared" si="4"/>
        <v>603670</v>
      </c>
    </row>
    <row r="50" spans="1:22" s="43" customFormat="1">
      <c r="A50" s="60">
        <v>49</v>
      </c>
      <c r="B50" s="50" t="s">
        <v>84</v>
      </c>
      <c r="C50" s="97">
        <f t="shared" si="1"/>
        <v>768.31999999999994</v>
      </c>
      <c r="D50" s="28">
        <v>0</v>
      </c>
      <c r="E50" s="28">
        <v>448.32</v>
      </c>
      <c r="F50" s="28">
        <v>320</v>
      </c>
      <c r="G50" s="28">
        <v>0</v>
      </c>
      <c r="H50" s="98">
        <v>242034</v>
      </c>
      <c r="I50" s="47"/>
      <c r="J50" s="99"/>
      <c r="K50" s="60">
        <v>4499</v>
      </c>
      <c r="L50" s="40">
        <v>79513</v>
      </c>
      <c r="M50" s="60">
        <v>0</v>
      </c>
      <c r="N50" s="60">
        <v>22903</v>
      </c>
      <c r="O50" s="95">
        <v>611</v>
      </c>
      <c r="P50" s="28">
        <v>60</v>
      </c>
      <c r="Q50" s="57">
        <f t="shared" si="2"/>
        <v>0</v>
      </c>
      <c r="R50" s="41">
        <f t="shared" si="3"/>
        <v>242034</v>
      </c>
      <c r="S50" s="42">
        <f t="shared" si="5"/>
        <v>107586</v>
      </c>
      <c r="T50" s="41">
        <f t="shared" si="4"/>
        <v>349620</v>
      </c>
    </row>
    <row r="51" spans="1:22" s="43" customFormat="1">
      <c r="A51" s="60">
        <v>50</v>
      </c>
      <c r="B51" s="50" t="s">
        <v>85</v>
      </c>
      <c r="C51" s="97">
        <f t="shared" si="1"/>
        <v>2027.94</v>
      </c>
      <c r="D51" s="28">
        <v>0</v>
      </c>
      <c r="E51" s="28">
        <v>877.2600000000001</v>
      </c>
      <c r="F51" s="28">
        <v>55</v>
      </c>
      <c r="G51" s="28">
        <v>1095.68</v>
      </c>
      <c r="H51" s="98">
        <v>349398</v>
      </c>
      <c r="I51" s="47"/>
      <c r="J51" s="99"/>
      <c r="K51" s="60">
        <v>7204</v>
      </c>
      <c r="L51" s="40">
        <v>79401</v>
      </c>
      <c r="M51" s="60">
        <v>0</v>
      </c>
      <c r="N51" s="60">
        <v>82444</v>
      </c>
      <c r="O51" s="95">
        <v>2678</v>
      </c>
      <c r="P51" s="28">
        <v>500</v>
      </c>
      <c r="Q51" s="57">
        <f t="shared" si="2"/>
        <v>0</v>
      </c>
      <c r="R51" s="41">
        <f t="shared" si="3"/>
        <v>349398</v>
      </c>
      <c r="S51" s="42">
        <f t="shared" si="5"/>
        <v>172227</v>
      </c>
      <c r="T51" s="41">
        <f t="shared" si="4"/>
        <v>521625</v>
      </c>
    </row>
    <row r="52" spans="1:22" s="43" customFormat="1">
      <c r="A52" s="60">
        <v>51</v>
      </c>
      <c r="B52" s="50" t="s">
        <v>130</v>
      </c>
      <c r="C52" s="97">
        <f t="shared" si="1"/>
        <v>597.66999999999996</v>
      </c>
      <c r="D52" s="28">
        <v>114.61</v>
      </c>
      <c r="E52" s="28">
        <v>483.05999999999995</v>
      </c>
      <c r="F52" s="28">
        <v>0</v>
      </c>
      <c r="G52" s="28">
        <v>0</v>
      </c>
      <c r="H52" s="98">
        <v>195562</v>
      </c>
      <c r="I52" s="47"/>
      <c r="J52" s="99"/>
      <c r="K52" s="60">
        <v>1764</v>
      </c>
      <c r="L52" s="40">
        <v>23100</v>
      </c>
      <c r="M52" s="60">
        <v>0</v>
      </c>
      <c r="N52" s="60">
        <v>29578</v>
      </c>
      <c r="O52" s="95">
        <v>1080</v>
      </c>
      <c r="P52" s="28">
        <v>220</v>
      </c>
      <c r="Q52" s="57">
        <f t="shared" si="2"/>
        <v>0</v>
      </c>
      <c r="R52" s="41">
        <f t="shared" si="3"/>
        <v>195562</v>
      </c>
      <c r="S52" s="42">
        <f t="shared" si="5"/>
        <v>55742</v>
      </c>
      <c r="T52" s="41">
        <f t="shared" si="4"/>
        <v>251304</v>
      </c>
    </row>
    <row r="53" spans="1:22" s="43" customFormat="1">
      <c r="A53" s="60">
        <v>52</v>
      </c>
      <c r="B53" s="50" t="s">
        <v>131</v>
      </c>
      <c r="C53" s="97">
        <f t="shared" si="1"/>
        <v>1016.3100000000001</v>
      </c>
      <c r="D53" s="28">
        <v>71.33</v>
      </c>
      <c r="E53" s="28">
        <v>944.98</v>
      </c>
      <c r="F53" s="28">
        <v>0</v>
      </c>
      <c r="G53" s="28">
        <v>0</v>
      </c>
      <c r="H53" s="98">
        <v>369074</v>
      </c>
      <c r="I53" s="47"/>
      <c r="J53" s="99"/>
      <c r="K53" s="60">
        <v>5333</v>
      </c>
      <c r="L53" s="40">
        <v>146528</v>
      </c>
      <c r="M53" s="60">
        <v>0</v>
      </c>
      <c r="N53" s="60">
        <v>51755</v>
      </c>
      <c r="O53" s="95">
        <v>186</v>
      </c>
      <c r="P53" s="28">
        <v>120</v>
      </c>
      <c r="Q53" s="57">
        <f t="shared" si="2"/>
        <v>0</v>
      </c>
      <c r="R53" s="41">
        <f t="shared" si="3"/>
        <v>369074</v>
      </c>
      <c r="S53" s="42">
        <f t="shared" si="5"/>
        <v>203922</v>
      </c>
      <c r="T53" s="41">
        <f t="shared" si="4"/>
        <v>572996</v>
      </c>
    </row>
    <row r="54" spans="1:22" s="43" customFormat="1">
      <c r="A54" s="60">
        <v>53</v>
      </c>
      <c r="B54" s="50" t="s">
        <v>86</v>
      </c>
      <c r="C54" s="97">
        <f t="shared" si="1"/>
        <v>545.41000000000008</v>
      </c>
      <c r="D54" s="28">
        <v>0</v>
      </c>
      <c r="E54" s="28">
        <v>545.41000000000008</v>
      </c>
      <c r="F54" s="28">
        <v>0</v>
      </c>
      <c r="G54" s="28">
        <v>0</v>
      </c>
      <c r="H54" s="98">
        <v>196350</v>
      </c>
      <c r="I54" s="47">
        <v>1200</v>
      </c>
      <c r="J54" s="99"/>
      <c r="K54" s="60">
        <v>4561</v>
      </c>
      <c r="L54" s="40">
        <v>81069</v>
      </c>
      <c r="M54" s="60">
        <v>0</v>
      </c>
      <c r="N54" s="60">
        <v>28180</v>
      </c>
      <c r="O54" s="95">
        <v>622</v>
      </c>
      <c r="P54" s="28">
        <v>100</v>
      </c>
      <c r="Q54" s="57">
        <f t="shared" si="2"/>
        <v>1200</v>
      </c>
      <c r="R54" s="41">
        <f t="shared" si="3"/>
        <v>196350</v>
      </c>
      <c r="S54" s="42">
        <f t="shared" si="5"/>
        <v>114532</v>
      </c>
      <c r="T54" s="41">
        <f t="shared" si="4"/>
        <v>312082</v>
      </c>
    </row>
    <row r="55" spans="1:22" s="49" customFormat="1">
      <c r="A55" s="60">
        <v>54</v>
      </c>
      <c r="B55" s="50" t="s">
        <v>132</v>
      </c>
      <c r="C55" s="97">
        <f t="shared" si="1"/>
        <v>448.34000000000003</v>
      </c>
      <c r="D55" s="28">
        <v>0</v>
      </c>
      <c r="E55" s="28">
        <v>216.75</v>
      </c>
      <c r="F55" s="28">
        <v>0</v>
      </c>
      <c r="G55" s="28">
        <v>231.59</v>
      </c>
      <c r="H55" s="101">
        <v>82199</v>
      </c>
      <c r="I55" s="47">
        <v>10400</v>
      </c>
      <c r="J55" s="102">
        <v>9738</v>
      </c>
      <c r="K55" s="60">
        <v>801</v>
      </c>
      <c r="L55" s="40">
        <v>10589</v>
      </c>
      <c r="M55" s="60">
        <v>0</v>
      </c>
      <c r="N55" s="60">
        <v>19096</v>
      </c>
      <c r="O55" s="47">
        <v>505</v>
      </c>
      <c r="P55" s="28">
        <v>60</v>
      </c>
      <c r="Q55" s="57">
        <f t="shared" si="2"/>
        <v>20138</v>
      </c>
      <c r="R55" s="41">
        <f t="shared" si="3"/>
        <v>82199</v>
      </c>
      <c r="S55" s="42">
        <f t="shared" si="5"/>
        <v>31051</v>
      </c>
      <c r="T55" s="41">
        <f t="shared" si="4"/>
        <v>133388</v>
      </c>
    </row>
    <row r="56" spans="1:22" s="43" customFormat="1">
      <c r="A56" s="60">
        <v>55</v>
      </c>
      <c r="B56" s="50" t="s">
        <v>133</v>
      </c>
      <c r="C56" s="97">
        <f t="shared" si="1"/>
        <v>192.86</v>
      </c>
      <c r="D56" s="28">
        <v>0</v>
      </c>
      <c r="E56" s="28">
        <v>192.86</v>
      </c>
      <c r="F56" s="28">
        <v>0</v>
      </c>
      <c r="G56" s="28">
        <v>0</v>
      </c>
      <c r="H56" s="98">
        <v>52944</v>
      </c>
      <c r="I56" s="47"/>
      <c r="J56" s="99"/>
      <c r="K56" s="60">
        <v>75</v>
      </c>
      <c r="L56" s="40">
        <v>440</v>
      </c>
      <c r="M56" s="60">
        <v>0</v>
      </c>
      <c r="N56" s="60">
        <v>9964</v>
      </c>
      <c r="O56" s="47">
        <v>120</v>
      </c>
      <c r="P56" s="28">
        <v>60</v>
      </c>
      <c r="Q56" s="57">
        <f t="shared" si="2"/>
        <v>0</v>
      </c>
      <c r="R56" s="41">
        <f t="shared" si="3"/>
        <v>52944</v>
      </c>
      <c r="S56" s="42">
        <f t="shared" si="5"/>
        <v>10659</v>
      </c>
      <c r="T56" s="41">
        <f t="shared" si="4"/>
        <v>63603</v>
      </c>
    </row>
    <row r="57" spans="1:22" s="43" customFormat="1">
      <c r="A57" s="60">
        <v>56</v>
      </c>
      <c r="B57" s="50" t="s">
        <v>87</v>
      </c>
      <c r="C57" s="97">
        <f t="shared" si="1"/>
        <v>958</v>
      </c>
      <c r="D57" s="28">
        <v>0</v>
      </c>
      <c r="E57" s="28">
        <v>777</v>
      </c>
      <c r="F57" s="28">
        <v>181</v>
      </c>
      <c r="G57" s="28">
        <v>0</v>
      </c>
      <c r="H57" s="98">
        <v>325332</v>
      </c>
      <c r="I57" s="47"/>
      <c r="J57" s="99">
        <v>1500</v>
      </c>
      <c r="K57" s="60">
        <v>3984</v>
      </c>
      <c r="L57" s="40">
        <v>59895</v>
      </c>
      <c r="M57" s="60">
        <v>744</v>
      </c>
      <c r="N57" s="60">
        <v>40145</v>
      </c>
      <c r="O57" s="95">
        <v>545</v>
      </c>
      <c r="P57" s="28">
        <v>60</v>
      </c>
      <c r="Q57" s="57">
        <f t="shared" si="2"/>
        <v>1500</v>
      </c>
      <c r="R57" s="41">
        <f t="shared" si="3"/>
        <v>325332</v>
      </c>
      <c r="S57" s="42">
        <f t="shared" si="5"/>
        <v>105373</v>
      </c>
      <c r="T57" s="41">
        <f t="shared" si="4"/>
        <v>432205</v>
      </c>
    </row>
    <row r="58" spans="1:22" s="43" customFormat="1">
      <c r="A58" s="60">
        <v>57</v>
      </c>
      <c r="B58" s="50" t="s">
        <v>88</v>
      </c>
      <c r="C58" s="97">
        <f t="shared" si="1"/>
        <v>878.14</v>
      </c>
      <c r="D58" s="28">
        <v>0</v>
      </c>
      <c r="E58" s="28">
        <v>878.14</v>
      </c>
      <c r="F58" s="28">
        <v>0</v>
      </c>
      <c r="G58" s="28">
        <v>0</v>
      </c>
      <c r="H58" s="98">
        <v>316128</v>
      </c>
      <c r="I58" s="47">
        <v>200</v>
      </c>
      <c r="J58" s="99"/>
      <c r="K58" s="60">
        <v>4034</v>
      </c>
      <c r="L58" s="40">
        <v>80660</v>
      </c>
      <c r="M58" s="60">
        <v>0</v>
      </c>
      <c r="N58" s="60">
        <v>44745</v>
      </c>
      <c r="O58" s="95">
        <v>1388</v>
      </c>
      <c r="P58" s="28">
        <v>40</v>
      </c>
      <c r="Q58" s="57">
        <f t="shared" si="2"/>
        <v>200</v>
      </c>
      <c r="R58" s="41">
        <f t="shared" si="3"/>
        <v>316128</v>
      </c>
      <c r="S58" s="42">
        <f t="shared" si="5"/>
        <v>130867</v>
      </c>
      <c r="T58" s="41">
        <f t="shared" si="4"/>
        <v>447195</v>
      </c>
    </row>
    <row r="59" spans="1:22" s="43" customFormat="1">
      <c r="A59" s="60">
        <v>58</v>
      </c>
      <c r="B59" s="50" t="s">
        <v>89</v>
      </c>
      <c r="C59" s="97">
        <f t="shared" si="1"/>
        <v>1414.5660000000003</v>
      </c>
      <c r="D59" s="28">
        <v>0</v>
      </c>
      <c r="E59" s="28">
        <v>1414.5660000000003</v>
      </c>
      <c r="F59" s="28">
        <v>0</v>
      </c>
      <c r="G59" s="28">
        <v>0</v>
      </c>
      <c r="H59" s="98">
        <v>488124</v>
      </c>
      <c r="I59" s="47"/>
      <c r="J59" s="99"/>
      <c r="K59" s="60">
        <v>4544</v>
      </c>
      <c r="L59" s="40">
        <v>78651</v>
      </c>
      <c r="M59" s="60">
        <v>0</v>
      </c>
      <c r="N59" s="60">
        <v>69807</v>
      </c>
      <c r="O59" s="95">
        <v>993</v>
      </c>
      <c r="P59" s="28">
        <v>160</v>
      </c>
      <c r="Q59" s="57">
        <f t="shared" si="2"/>
        <v>0</v>
      </c>
      <c r="R59" s="41">
        <f t="shared" si="3"/>
        <v>488124</v>
      </c>
      <c r="S59" s="42">
        <f t="shared" si="5"/>
        <v>154155</v>
      </c>
      <c r="T59" s="41">
        <f t="shared" si="4"/>
        <v>642279</v>
      </c>
    </row>
    <row r="60" spans="1:22" s="43" customFormat="1">
      <c r="A60" s="60">
        <v>59</v>
      </c>
      <c r="B60" s="50" t="s">
        <v>90</v>
      </c>
      <c r="C60" s="97">
        <f t="shared" si="1"/>
        <v>62.31</v>
      </c>
      <c r="D60" s="28">
        <v>0</v>
      </c>
      <c r="E60" s="28">
        <v>62.31</v>
      </c>
      <c r="F60" s="28">
        <v>0</v>
      </c>
      <c r="G60" s="28">
        <v>0</v>
      </c>
      <c r="H60" s="98">
        <v>22434</v>
      </c>
      <c r="I60" s="47"/>
      <c r="J60" s="99"/>
      <c r="K60" s="60">
        <v>365</v>
      </c>
      <c r="L60" s="40">
        <v>2416</v>
      </c>
      <c r="M60" s="60">
        <v>0</v>
      </c>
      <c r="N60" s="60">
        <v>3219</v>
      </c>
      <c r="O60" s="95">
        <v>344</v>
      </c>
      <c r="P60" s="28">
        <v>0</v>
      </c>
      <c r="Q60" s="57">
        <f t="shared" si="2"/>
        <v>0</v>
      </c>
      <c r="R60" s="41">
        <f t="shared" si="3"/>
        <v>22434</v>
      </c>
      <c r="S60" s="42">
        <f t="shared" si="5"/>
        <v>6344</v>
      </c>
      <c r="T60" s="41">
        <f t="shared" si="4"/>
        <v>28778</v>
      </c>
    </row>
    <row r="61" spans="1:22" s="43" customFormat="1">
      <c r="A61" s="60">
        <v>60</v>
      </c>
      <c r="B61" s="50" t="s">
        <v>82</v>
      </c>
      <c r="C61" s="97">
        <f t="shared" si="1"/>
        <v>258.04000000000002</v>
      </c>
      <c r="D61" s="28">
        <v>0</v>
      </c>
      <c r="E61" s="28">
        <v>258.04000000000002</v>
      </c>
      <c r="F61" s="28">
        <v>0</v>
      </c>
      <c r="G61" s="28">
        <v>0</v>
      </c>
      <c r="H61" s="98">
        <v>92892</v>
      </c>
      <c r="I61" s="47"/>
      <c r="J61" s="99"/>
      <c r="K61" s="60">
        <v>880</v>
      </c>
      <c r="L61" s="40">
        <v>13834</v>
      </c>
      <c r="M61" s="60">
        <v>0</v>
      </c>
      <c r="N61" s="60">
        <v>13332</v>
      </c>
      <c r="O61" s="95">
        <v>380</v>
      </c>
      <c r="P61" s="28">
        <v>60</v>
      </c>
      <c r="Q61" s="57">
        <f t="shared" si="2"/>
        <v>0</v>
      </c>
      <c r="R61" s="41">
        <f t="shared" si="3"/>
        <v>92892</v>
      </c>
      <c r="S61" s="42">
        <f t="shared" si="5"/>
        <v>28486</v>
      </c>
      <c r="T61" s="41">
        <f t="shared" si="4"/>
        <v>121378</v>
      </c>
    </row>
    <row r="62" spans="1:22" s="43" customFormat="1">
      <c r="A62" s="60">
        <v>61</v>
      </c>
      <c r="B62" s="39" t="s">
        <v>134</v>
      </c>
      <c r="C62" s="97">
        <f t="shared" si="1"/>
        <v>127.5</v>
      </c>
      <c r="D62" s="28">
        <v>0</v>
      </c>
      <c r="E62" s="28">
        <v>127.5</v>
      </c>
      <c r="F62" s="28">
        <v>0</v>
      </c>
      <c r="G62" s="28">
        <v>0</v>
      </c>
      <c r="H62" s="98">
        <v>45900</v>
      </c>
      <c r="I62" s="47"/>
      <c r="J62" s="99"/>
      <c r="K62" s="60">
        <v>722</v>
      </c>
      <c r="L62" s="40">
        <v>10531</v>
      </c>
      <c r="M62" s="60">
        <v>0</v>
      </c>
      <c r="N62" s="60">
        <v>6588</v>
      </c>
      <c r="O62" s="95">
        <v>455</v>
      </c>
      <c r="P62" s="28">
        <v>80</v>
      </c>
      <c r="Q62" s="57">
        <f t="shared" si="2"/>
        <v>0</v>
      </c>
      <c r="R62" s="41">
        <f t="shared" si="3"/>
        <v>45900</v>
      </c>
      <c r="S62" s="42">
        <f t="shared" si="5"/>
        <v>18376</v>
      </c>
      <c r="T62" s="41">
        <f t="shared" si="4"/>
        <v>64276</v>
      </c>
    </row>
    <row r="63" spans="1:22" s="43" customFormat="1">
      <c r="A63" s="60">
        <v>62</v>
      </c>
      <c r="B63" s="50" t="s">
        <v>116</v>
      </c>
      <c r="C63" s="97">
        <f t="shared" si="1"/>
        <v>1277.68</v>
      </c>
      <c r="D63" s="28">
        <v>0</v>
      </c>
      <c r="E63" s="28">
        <v>1277.68</v>
      </c>
      <c r="F63" s="28">
        <v>0</v>
      </c>
      <c r="G63" s="28">
        <v>0</v>
      </c>
      <c r="H63" s="98">
        <v>459966</v>
      </c>
      <c r="I63" s="47"/>
      <c r="J63" s="99"/>
      <c r="K63" s="60">
        <v>8234</v>
      </c>
      <c r="L63" s="40">
        <v>22500</v>
      </c>
      <c r="M63" s="60">
        <v>0</v>
      </c>
      <c r="N63" s="60">
        <v>62807</v>
      </c>
      <c r="O63" s="95">
        <v>939</v>
      </c>
      <c r="P63" s="28">
        <v>160</v>
      </c>
      <c r="Q63" s="57">
        <f t="shared" si="2"/>
        <v>0</v>
      </c>
      <c r="R63" s="41">
        <f t="shared" si="3"/>
        <v>459966</v>
      </c>
      <c r="S63" s="42">
        <f t="shared" ref="S63:S93" si="6">K63+L63+M63+N63+O63+P63</f>
        <v>94640</v>
      </c>
      <c r="T63" s="41">
        <f t="shared" si="4"/>
        <v>554606</v>
      </c>
      <c r="V63" s="38"/>
    </row>
    <row r="64" spans="1:22" s="43" customFormat="1">
      <c r="A64" s="60">
        <v>63</v>
      </c>
      <c r="B64" s="50" t="s">
        <v>91</v>
      </c>
      <c r="C64" s="97">
        <f t="shared" si="1"/>
        <v>825.39</v>
      </c>
      <c r="D64" s="28">
        <v>209.74</v>
      </c>
      <c r="E64" s="28">
        <v>615.65</v>
      </c>
      <c r="F64" s="28">
        <v>0</v>
      </c>
      <c r="G64" s="28">
        <v>0</v>
      </c>
      <c r="H64" s="98">
        <v>274488</v>
      </c>
      <c r="I64" s="47"/>
      <c r="J64" s="99"/>
      <c r="K64" s="60">
        <v>3938</v>
      </c>
      <c r="L64" s="40">
        <v>51147</v>
      </c>
      <c r="M64" s="60">
        <v>0</v>
      </c>
      <c r="N64" s="60">
        <v>41097</v>
      </c>
      <c r="O64" s="95">
        <v>1209</v>
      </c>
      <c r="P64" s="28">
        <v>40</v>
      </c>
      <c r="Q64" s="57">
        <f t="shared" si="2"/>
        <v>0</v>
      </c>
      <c r="R64" s="41">
        <f t="shared" si="3"/>
        <v>274488</v>
      </c>
      <c r="S64" s="42">
        <f t="shared" si="6"/>
        <v>97431</v>
      </c>
      <c r="T64" s="41">
        <f t="shared" si="4"/>
        <v>371919</v>
      </c>
    </row>
    <row r="65" spans="1:21" s="43" customFormat="1">
      <c r="A65" s="60">
        <v>64</v>
      </c>
      <c r="B65" s="50" t="s">
        <v>92</v>
      </c>
      <c r="C65" s="97">
        <f t="shared" si="1"/>
        <v>533.62000000000012</v>
      </c>
      <c r="D65" s="28">
        <v>0</v>
      </c>
      <c r="E65" s="28">
        <v>533.62000000000012</v>
      </c>
      <c r="F65" s="28">
        <v>0</v>
      </c>
      <c r="G65" s="28">
        <v>0</v>
      </c>
      <c r="H65" s="98">
        <v>192102</v>
      </c>
      <c r="I65" s="47"/>
      <c r="J65" s="99"/>
      <c r="K65" s="60">
        <v>2668</v>
      </c>
      <c r="L65" s="40">
        <v>35647</v>
      </c>
      <c r="M65" s="60">
        <v>0</v>
      </c>
      <c r="N65" s="60">
        <v>27570</v>
      </c>
      <c r="O65" s="95">
        <v>989</v>
      </c>
      <c r="P65" s="28">
        <v>120</v>
      </c>
      <c r="Q65" s="57">
        <f t="shared" si="2"/>
        <v>0</v>
      </c>
      <c r="R65" s="41">
        <f t="shared" si="3"/>
        <v>192102</v>
      </c>
      <c r="S65" s="42">
        <f t="shared" si="6"/>
        <v>66994</v>
      </c>
      <c r="T65" s="41">
        <f t="shared" si="4"/>
        <v>259096</v>
      </c>
    </row>
    <row r="66" spans="1:21" s="43" customFormat="1">
      <c r="A66" s="60">
        <v>65</v>
      </c>
      <c r="B66" s="50" t="s">
        <v>93</v>
      </c>
      <c r="C66" s="97">
        <f t="shared" ref="C66:C93" si="7">D66+E66+F66+G66</f>
        <v>1063.3699999999999</v>
      </c>
      <c r="D66" s="28">
        <v>523.78</v>
      </c>
      <c r="E66" s="28">
        <v>539.59</v>
      </c>
      <c r="F66" s="28">
        <v>0</v>
      </c>
      <c r="G66" s="28">
        <v>0</v>
      </c>
      <c r="H66" s="98">
        <v>326244</v>
      </c>
      <c r="I66" s="47"/>
      <c r="J66" s="99"/>
      <c r="K66" s="60">
        <v>9259</v>
      </c>
      <c r="L66" s="40">
        <v>49899</v>
      </c>
      <c r="M66" s="60">
        <v>0</v>
      </c>
      <c r="N66" s="60">
        <v>51075</v>
      </c>
      <c r="O66" s="95">
        <v>360</v>
      </c>
      <c r="P66" s="28">
        <v>40</v>
      </c>
      <c r="Q66" s="57">
        <f t="shared" si="2"/>
        <v>0</v>
      </c>
      <c r="R66" s="41">
        <f t="shared" ref="R66:R93" si="8">H66</f>
        <v>326244</v>
      </c>
      <c r="S66" s="42">
        <f t="shared" si="6"/>
        <v>110633</v>
      </c>
      <c r="T66" s="41">
        <f t="shared" ref="T66:T93" si="9">Q66+R66+S66</f>
        <v>436877</v>
      </c>
    </row>
    <row r="67" spans="1:21" s="43" customFormat="1">
      <c r="A67" s="60">
        <v>66</v>
      </c>
      <c r="B67" s="50" t="s">
        <v>94</v>
      </c>
      <c r="C67" s="97">
        <f t="shared" si="7"/>
        <v>725.18999999999994</v>
      </c>
      <c r="D67" s="28">
        <v>574.67999999999995</v>
      </c>
      <c r="E67" s="28">
        <v>150.51</v>
      </c>
      <c r="F67" s="28">
        <v>0</v>
      </c>
      <c r="G67" s="28">
        <v>0</v>
      </c>
      <c r="H67" s="98">
        <v>199002</v>
      </c>
      <c r="I67" s="47"/>
      <c r="J67" s="99"/>
      <c r="K67" s="60">
        <v>4358</v>
      </c>
      <c r="L67" s="40">
        <v>32836</v>
      </c>
      <c r="M67" s="60">
        <v>0</v>
      </c>
      <c r="N67" s="60">
        <v>33226</v>
      </c>
      <c r="O67" s="95">
        <v>1277</v>
      </c>
      <c r="P67" s="28">
        <v>0</v>
      </c>
      <c r="Q67" s="57">
        <f t="shared" ref="Q67:Q93" si="10">I67+J67</f>
        <v>0</v>
      </c>
      <c r="R67" s="41">
        <f t="shared" si="8"/>
        <v>199002</v>
      </c>
      <c r="S67" s="42">
        <f t="shared" si="6"/>
        <v>71697</v>
      </c>
      <c r="T67" s="41">
        <f t="shared" si="9"/>
        <v>270699</v>
      </c>
    </row>
    <row r="68" spans="1:21" s="43" customFormat="1">
      <c r="A68" s="60">
        <v>67</v>
      </c>
      <c r="B68" s="56" t="s">
        <v>135</v>
      </c>
      <c r="C68" s="97">
        <f t="shared" si="7"/>
        <v>4789.1900000000005</v>
      </c>
      <c r="D68" s="28">
        <v>29.68</v>
      </c>
      <c r="E68" s="28">
        <v>4759.51</v>
      </c>
      <c r="F68" s="28">
        <v>0</v>
      </c>
      <c r="G68" s="28">
        <v>0</v>
      </c>
      <c r="H68" s="98">
        <v>1720902</v>
      </c>
      <c r="I68" s="47">
        <f>3220+400</f>
        <v>3620</v>
      </c>
      <c r="J68" s="99">
        <v>130660</v>
      </c>
      <c r="K68" s="60">
        <v>18634</v>
      </c>
      <c r="L68" s="40">
        <v>517154</v>
      </c>
      <c r="M68" s="60">
        <v>0</v>
      </c>
      <c r="N68" s="60">
        <v>240611</v>
      </c>
      <c r="O68" s="47">
        <v>6890</v>
      </c>
      <c r="P68" s="28">
        <v>460</v>
      </c>
      <c r="Q68" s="57">
        <f t="shared" si="10"/>
        <v>134280</v>
      </c>
      <c r="R68" s="41">
        <f t="shared" si="8"/>
        <v>1720902</v>
      </c>
      <c r="S68" s="42">
        <f t="shared" si="6"/>
        <v>783749</v>
      </c>
      <c r="T68" s="41">
        <f t="shared" si="9"/>
        <v>2638931</v>
      </c>
      <c r="U68" s="38"/>
    </row>
    <row r="69" spans="1:21" s="43" customFormat="1">
      <c r="A69" s="60">
        <v>68</v>
      </c>
      <c r="B69" s="50" t="s">
        <v>136</v>
      </c>
      <c r="C69" s="97">
        <f t="shared" si="7"/>
        <v>470.59000000000003</v>
      </c>
      <c r="D69" s="28">
        <v>104.4</v>
      </c>
      <c r="E69" s="28">
        <v>366.19</v>
      </c>
      <c r="F69" s="28">
        <v>0</v>
      </c>
      <c r="G69" s="28">
        <v>0</v>
      </c>
      <c r="H69" s="98">
        <v>158136</v>
      </c>
      <c r="I69" s="47"/>
      <c r="J69" s="99"/>
      <c r="K69" s="60">
        <v>3386</v>
      </c>
      <c r="L69" s="40">
        <v>30110</v>
      </c>
      <c r="M69" s="60">
        <v>0</v>
      </c>
      <c r="N69" s="60">
        <v>23429</v>
      </c>
      <c r="O69" s="47">
        <v>354</v>
      </c>
      <c r="P69" s="28">
        <v>0</v>
      </c>
      <c r="Q69" s="57">
        <f t="shared" si="10"/>
        <v>0</v>
      </c>
      <c r="R69" s="41">
        <f t="shared" si="8"/>
        <v>158136</v>
      </c>
      <c r="S69" s="42">
        <f t="shared" si="6"/>
        <v>57279</v>
      </c>
      <c r="T69" s="41">
        <f t="shared" si="9"/>
        <v>215415</v>
      </c>
    </row>
    <row r="70" spans="1:21" s="43" customFormat="1">
      <c r="A70" s="60">
        <v>69</v>
      </c>
      <c r="B70" s="56" t="s">
        <v>137</v>
      </c>
      <c r="C70" s="97">
        <f t="shared" si="7"/>
        <v>1657.33</v>
      </c>
      <c r="D70" s="28">
        <v>0</v>
      </c>
      <c r="E70" s="28">
        <v>1657.33</v>
      </c>
      <c r="F70" s="28">
        <v>0</v>
      </c>
      <c r="G70" s="28">
        <v>0</v>
      </c>
      <c r="H70" s="98">
        <v>596640</v>
      </c>
      <c r="I70" s="47">
        <v>4200</v>
      </c>
      <c r="J70" s="99"/>
      <c r="K70" s="60">
        <v>10466</v>
      </c>
      <c r="L70" s="40">
        <v>221975</v>
      </c>
      <c r="M70" s="60">
        <v>0</v>
      </c>
      <c r="N70" s="60">
        <v>85629</v>
      </c>
      <c r="O70" s="47">
        <v>438</v>
      </c>
      <c r="P70" s="28">
        <v>40</v>
      </c>
      <c r="Q70" s="57">
        <f t="shared" si="10"/>
        <v>4200</v>
      </c>
      <c r="R70" s="41">
        <f t="shared" si="8"/>
        <v>596640</v>
      </c>
      <c r="S70" s="42">
        <f t="shared" si="6"/>
        <v>318548</v>
      </c>
      <c r="T70" s="41">
        <f t="shared" si="9"/>
        <v>919388</v>
      </c>
    </row>
    <row r="71" spans="1:21" s="43" customFormat="1">
      <c r="A71" s="60">
        <v>70</v>
      </c>
      <c r="B71" s="50" t="s">
        <v>138</v>
      </c>
      <c r="C71" s="97">
        <f t="shared" si="7"/>
        <v>148.97999999999999</v>
      </c>
      <c r="D71" s="28">
        <v>0</v>
      </c>
      <c r="E71" s="28">
        <v>148.97999999999999</v>
      </c>
      <c r="F71" s="28">
        <v>0</v>
      </c>
      <c r="G71" s="28">
        <v>0</v>
      </c>
      <c r="H71" s="98">
        <v>51388</v>
      </c>
      <c r="I71" s="47">
        <v>4500</v>
      </c>
      <c r="J71" s="99"/>
      <c r="K71" s="60">
        <v>689</v>
      </c>
      <c r="L71" s="40">
        <v>7870</v>
      </c>
      <c r="M71" s="60">
        <v>0</v>
      </c>
      <c r="N71" s="60">
        <v>7697</v>
      </c>
      <c r="O71" s="47">
        <v>146</v>
      </c>
      <c r="P71" s="28">
        <v>60</v>
      </c>
      <c r="Q71" s="57">
        <f t="shared" si="10"/>
        <v>4500</v>
      </c>
      <c r="R71" s="41">
        <f t="shared" si="8"/>
        <v>51388</v>
      </c>
      <c r="S71" s="42">
        <f t="shared" si="6"/>
        <v>16462</v>
      </c>
      <c r="T71" s="41">
        <f t="shared" si="9"/>
        <v>72350</v>
      </c>
    </row>
    <row r="72" spans="1:21" s="43" customFormat="1">
      <c r="A72" s="60">
        <v>71</v>
      </c>
      <c r="B72" s="56" t="s">
        <v>139</v>
      </c>
      <c r="C72" s="97">
        <f t="shared" si="7"/>
        <v>217.23000000000002</v>
      </c>
      <c r="D72" s="28">
        <v>0</v>
      </c>
      <c r="E72" s="28">
        <v>217.23000000000002</v>
      </c>
      <c r="F72" s="28">
        <v>0</v>
      </c>
      <c r="G72" s="28">
        <v>0</v>
      </c>
      <c r="H72" s="98">
        <v>78204</v>
      </c>
      <c r="I72" s="47"/>
      <c r="J72" s="99"/>
      <c r="K72" s="60">
        <v>826</v>
      </c>
      <c r="L72" s="40">
        <v>10777</v>
      </c>
      <c r="M72" s="60">
        <v>0</v>
      </c>
      <c r="N72" s="60">
        <v>11224</v>
      </c>
      <c r="O72" s="47">
        <v>166</v>
      </c>
      <c r="P72" s="28">
        <v>140</v>
      </c>
      <c r="Q72" s="57">
        <f t="shared" si="10"/>
        <v>0</v>
      </c>
      <c r="R72" s="41">
        <f t="shared" si="8"/>
        <v>78204</v>
      </c>
      <c r="S72" s="42">
        <f t="shared" si="6"/>
        <v>23133</v>
      </c>
      <c r="T72" s="41">
        <f t="shared" si="9"/>
        <v>101337</v>
      </c>
    </row>
    <row r="73" spans="1:21" s="43" customFormat="1">
      <c r="A73" s="60">
        <v>72</v>
      </c>
      <c r="B73" s="56" t="s">
        <v>140</v>
      </c>
      <c r="C73" s="97">
        <f t="shared" si="7"/>
        <v>1332</v>
      </c>
      <c r="D73" s="28">
        <v>0</v>
      </c>
      <c r="E73" s="28">
        <v>1332</v>
      </c>
      <c r="F73" s="28">
        <v>0</v>
      </c>
      <c r="G73" s="28">
        <v>0</v>
      </c>
      <c r="H73" s="98">
        <v>480643</v>
      </c>
      <c r="I73" s="47"/>
      <c r="J73" s="99"/>
      <c r="K73" s="60">
        <v>27639</v>
      </c>
      <c r="L73" s="40">
        <v>74444</v>
      </c>
      <c r="M73" s="60">
        <v>0</v>
      </c>
      <c r="N73" s="60">
        <v>67559</v>
      </c>
      <c r="O73" s="47">
        <v>3781</v>
      </c>
      <c r="P73" s="28">
        <v>400</v>
      </c>
      <c r="Q73" s="57">
        <f t="shared" si="10"/>
        <v>0</v>
      </c>
      <c r="R73" s="41">
        <f t="shared" si="8"/>
        <v>480643</v>
      </c>
      <c r="S73" s="42">
        <f t="shared" si="6"/>
        <v>173823</v>
      </c>
      <c r="T73" s="41">
        <f t="shared" si="9"/>
        <v>654466</v>
      </c>
    </row>
    <row r="74" spans="1:21" s="43" customFormat="1">
      <c r="A74" s="60">
        <v>73</v>
      </c>
      <c r="B74" s="50" t="s">
        <v>96</v>
      </c>
      <c r="C74" s="97">
        <f t="shared" si="7"/>
        <v>561.12</v>
      </c>
      <c r="D74" s="28">
        <v>0</v>
      </c>
      <c r="E74" s="28">
        <v>561.12</v>
      </c>
      <c r="F74" s="28">
        <v>0</v>
      </c>
      <c r="G74" s="28">
        <v>0</v>
      </c>
      <c r="H74" s="98">
        <v>202002</v>
      </c>
      <c r="I74" s="47">
        <v>1800</v>
      </c>
      <c r="J74" s="99"/>
      <c r="K74" s="60">
        <v>3054</v>
      </c>
      <c r="L74" s="40">
        <v>63932</v>
      </c>
      <c r="M74" s="60">
        <v>0</v>
      </c>
      <c r="N74" s="60">
        <v>28991</v>
      </c>
      <c r="O74" s="47">
        <v>598</v>
      </c>
      <c r="P74" s="28">
        <v>160</v>
      </c>
      <c r="Q74" s="57">
        <f t="shared" si="10"/>
        <v>1800</v>
      </c>
      <c r="R74" s="41">
        <f t="shared" si="8"/>
        <v>202002</v>
      </c>
      <c r="S74" s="42">
        <f>K74+L74+M74+N74+O74+P74</f>
        <v>96735</v>
      </c>
      <c r="T74" s="41">
        <f t="shared" si="9"/>
        <v>300537</v>
      </c>
    </row>
    <row r="75" spans="1:21" s="43" customFormat="1">
      <c r="A75" s="60">
        <v>74</v>
      </c>
      <c r="B75" s="50" t="s">
        <v>141</v>
      </c>
      <c r="C75" s="97">
        <f t="shared" si="7"/>
        <v>191.39999999999998</v>
      </c>
      <c r="D75" s="28">
        <v>0</v>
      </c>
      <c r="E75" s="28">
        <v>191.39999999999998</v>
      </c>
      <c r="F75" s="28">
        <v>0</v>
      </c>
      <c r="G75" s="28">
        <v>0</v>
      </c>
      <c r="H75" s="98">
        <v>68904</v>
      </c>
      <c r="I75" s="47"/>
      <c r="J75" s="99"/>
      <c r="K75" s="60">
        <v>768</v>
      </c>
      <c r="L75" s="40">
        <v>7564</v>
      </c>
      <c r="M75" s="60">
        <v>0</v>
      </c>
      <c r="N75" s="60">
        <v>9889</v>
      </c>
      <c r="O75" s="47">
        <v>1069</v>
      </c>
      <c r="P75" s="28">
        <v>120</v>
      </c>
      <c r="Q75" s="57">
        <f t="shared" si="10"/>
        <v>0</v>
      </c>
      <c r="R75" s="41">
        <f t="shared" si="8"/>
        <v>68904</v>
      </c>
      <c r="S75" s="42">
        <f t="shared" si="6"/>
        <v>19410</v>
      </c>
      <c r="T75" s="41">
        <f t="shared" si="9"/>
        <v>88314</v>
      </c>
    </row>
    <row r="76" spans="1:21" s="43" customFormat="1">
      <c r="A76" s="60">
        <v>75</v>
      </c>
      <c r="B76" s="56" t="s">
        <v>142</v>
      </c>
      <c r="C76" s="97">
        <f t="shared" si="7"/>
        <v>514.90000000000009</v>
      </c>
      <c r="D76" s="28">
        <v>0</v>
      </c>
      <c r="E76" s="28">
        <v>514.90000000000009</v>
      </c>
      <c r="F76" s="28">
        <v>0</v>
      </c>
      <c r="G76" s="28">
        <v>0</v>
      </c>
      <c r="H76" s="98">
        <v>185364</v>
      </c>
      <c r="I76" s="47">
        <v>800</v>
      </c>
      <c r="J76" s="99">
        <v>2706</v>
      </c>
      <c r="K76" s="60">
        <v>7192</v>
      </c>
      <c r="L76" s="40">
        <v>56841</v>
      </c>
      <c r="M76" s="60">
        <v>0</v>
      </c>
      <c r="N76" s="60">
        <v>26603</v>
      </c>
      <c r="O76" s="47">
        <v>1177</v>
      </c>
      <c r="P76" s="28">
        <v>80</v>
      </c>
      <c r="Q76" s="57">
        <f t="shared" si="10"/>
        <v>3506</v>
      </c>
      <c r="R76" s="41">
        <f t="shared" si="8"/>
        <v>185364</v>
      </c>
      <c r="S76" s="42">
        <f t="shared" si="6"/>
        <v>91893</v>
      </c>
      <c r="T76" s="41">
        <f t="shared" si="9"/>
        <v>280763</v>
      </c>
    </row>
    <row r="77" spans="1:21" s="43" customFormat="1">
      <c r="A77" s="60">
        <v>76</v>
      </c>
      <c r="B77" s="50" t="s">
        <v>97</v>
      </c>
      <c r="C77" s="97">
        <f t="shared" si="7"/>
        <v>892.8599999999999</v>
      </c>
      <c r="D77" s="28">
        <v>0</v>
      </c>
      <c r="E77" s="28">
        <v>892.8599999999999</v>
      </c>
      <c r="F77" s="28">
        <v>0</v>
      </c>
      <c r="G77" s="28">
        <v>0</v>
      </c>
      <c r="H77" s="98">
        <v>321432</v>
      </c>
      <c r="I77" s="47"/>
      <c r="J77" s="99"/>
      <c r="K77" s="60">
        <v>1062</v>
      </c>
      <c r="L77" s="40">
        <v>89261</v>
      </c>
      <c r="M77" s="60">
        <v>0</v>
      </c>
      <c r="N77" s="60">
        <v>46131</v>
      </c>
      <c r="O77" s="47">
        <v>852</v>
      </c>
      <c r="P77" s="28">
        <v>0</v>
      </c>
      <c r="Q77" s="57">
        <f t="shared" si="10"/>
        <v>0</v>
      </c>
      <c r="R77" s="41">
        <f t="shared" si="8"/>
        <v>321432</v>
      </c>
      <c r="S77" s="42">
        <f t="shared" si="6"/>
        <v>137306</v>
      </c>
      <c r="T77" s="41">
        <f t="shared" si="9"/>
        <v>458738</v>
      </c>
    </row>
    <row r="78" spans="1:21" s="43" customFormat="1">
      <c r="A78" s="60">
        <v>77</v>
      </c>
      <c r="B78" s="50" t="s">
        <v>98</v>
      </c>
      <c r="C78" s="97">
        <f t="shared" si="7"/>
        <v>416.33000000000004</v>
      </c>
      <c r="D78" s="28">
        <v>0</v>
      </c>
      <c r="E78" s="28">
        <v>286.8</v>
      </c>
      <c r="F78" s="28">
        <v>129.53</v>
      </c>
      <c r="G78" s="28">
        <v>0</v>
      </c>
      <c r="H78" s="98">
        <v>135888</v>
      </c>
      <c r="I78" s="47"/>
      <c r="J78" s="99"/>
      <c r="K78" s="60">
        <v>6960</v>
      </c>
      <c r="L78" s="40">
        <v>268335</v>
      </c>
      <c r="M78" s="60">
        <v>0</v>
      </c>
      <c r="N78" s="60">
        <v>14818</v>
      </c>
      <c r="O78" s="47">
        <v>2145</v>
      </c>
      <c r="P78" s="28">
        <v>160</v>
      </c>
      <c r="Q78" s="57">
        <f t="shared" si="10"/>
        <v>0</v>
      </c>
      <c r="R78" s="41">
        <f t="shared" si="8"/>
        <v>135888</v>
      </c>
      <c r="S78" s="42">
        <f t="shared" si="6"/>
        <v>292418</v>
      </c>
      <c r="T78" s="41">
        <f t="shared" si="9"/>
        <v>428306</v>
      </c>
    </row>
    <row r="79" spans="1:21" s="43" customFormat="1">
      <c r="A79" s="60">
        <v>78</v>
      </c>
      <c r="B79" s="50" t="s">
        <v>99</v>
      </c>
      <c r="C79" s="97">
        <f t="shared" si="7"/>
        <v>280.39999999999998</v>
      </c>
      <c r="D79" s="28">
        <v>0</v>
      </c>
      <c r="E79" s="28">
        <v>280.39999999999998</v>
      </c>
      <c r="F79" s="28">
        <v>0</v>
      </c>
      <c r="G79" s="28">
        <v>0</v>
      </c>
      <c r="H79" s="98">
        <v>100944</v>
      </c>
      <c r="I79" s="47"/>
      <c r="J79" s="99"/>
      <c r="K79" s="60">
        <v>789</v>
      </c>
      <c r="L79" s="40">
        <v>29237</v>
      </c>
      <c r="M79" s="60">
        <v>0</v>
      </c>
      <c r="N79" s="60">
        <v>14487</v>
      </c>
      <c r="O79" s="47">
        <v>793</v>
      </c>
      <c r="P79" s="28">
        <v>80</v>
      </c>
      <c r="Q79" s="57">
        <f t="shared" si="10"/>
        <v>0</v>
      </c>
      <c r="R79" s="41">
        <f t="shared" si="8"/>
        <v>100944</v>
      </c>
      <c r="S79" s="42">
        <f t="shared" si="6"/>
        <v>45386</v>
      </c>
      <c r="T79" s="41">
        <f t="shared" si="9"/>
        <v>146330</v>
      </c>
    </row>
    <row r="80" spans="1:21" s="43" customFormat="1">
      <c r="A80" s="60">
        <v>79</v>
      </c>
      <c r="B80" s="50" t="s">
        <v>143</v>
      </c>
      <c r="C80" s="97">
        <f t="shared" si="7"/>
        <v>237.87</v>
      </c>
      <c r="D80" s="28">
        <v>0</v>
      </c>
      <c r="E80" s="28">
        <v>237.87</v>
      </c>
      <c r="F80" s="28">
        <v>0</v>
      </c>
      <c r="G80" s="28">
        <v>0</v>
      </c>
      <c r="H80" s="98">
        <v>85632</v>
      </c>
      <c r="I80" s="47"/>
      <c r="J80" s="99"/>
      <c r="K80" s="60">
        <v>639</v>
      </c>
      <c r="L80" s="40">
        <v>9434</v>
      </c>
      <c r="M80" s="60">
        <v>0</v>
      </c>
      <c r="N80" s="60">
        <v>12290</v>
      </c>
      <c r="O80" s="47">
        <v>447</v>
      </c>
      <c r="P80" s="28">
        <v>20</v>
      </c>
      <c r="Q80" s="57">
        <f t="shared" si="10"/>
        <v>0</v>
      </c>
      <c r="R80" s="41">
        <f t="shared" si="8"/>
        <v>85632</v>
      </c>
      <c r="S80" s="42">
        <f t="shared" si="6"/>
        <v>22830</v>
      </c>
      <c r="T80" s="41">
        <f t="shared" si="9"/>
        <v>108462</v>
      </c>
    </row>
    <row r="81" spans="1:20" s="43" customFormat="1">
      <c r="A81" s="60">
        <v>80</v>
      </c>
      <c r="B81" s="48" t="s">
        <v>144</v>
      </c>
      <c r="C81" s="97">
        <f t="shared" si="7"/>
        <v>146</v>
      </c>
      <c r="D81" s="28">
        <v>0</v>
      </c>
      <c r="E81" s="28">
        <v>146</v>
      </c>
      <c r="F81" s="28">
        <v>0</v>
      </c>
      <c r="G81" s="28">
        <v>0</v>
      </c>
      <c r="H81" s="98">
        <v>52560</v>
      </c>
      <c r="I81" s="47">
        <v>14960</v>
      </c>
      <c r="J81" s="99"/>
      <c r="K81" s="60">
        <v>378</v>
      </c>
      <c r="L81" s="40">
        <v>7037</v>
      </c>
      <c r="M81" s="60">
        <v>0</v>
      </c>
      <c r="N81" s="60">
        <v>7543</v>
      </c>
      <c r="O81" s="47">
        <v>566</v>
      </c>
      <c r="P81" s="28">
        <v>40</v>
      </c>
      <c r="Q81" s="57">
        <f t="shared" si="10"/>
        <v>14960</v>
      </c>
      <c r="R81" s="41">
        <f t="shared" si="8"/>
        <v>52560</v>
      </c>
      <c r="S81" s="42">
        <f t="shared" si="6"/>
        <v>15564</v>
      </c>
      <c r="T81" s="41">
        <f t="shared" si="9"/>
        <v>83084</v>
      </c>
    </row>
    <row r="82" spans="1:20" s="43" customFormat="1">
      <c r="A82" s="60">
        <v>81</v>
      </c>
      <c r="B82" s="48" t="s">
        <v>117</v>
      </c>
      <c r="C82" s="97">
        <f t="shared" si="7"/>
        <v>736.98</v>
      </c>
      <c r="D82" s="28">
        <v>0</v>
      </c>
      <c r="E82" s="28">
        <v>736.98</v>
      </c>
      <c r="F82" s="28">
        <v>0</v>
      </c>
      <c r="G82" s="28">
        <v>0</v>
      </c>
      <c r="H82" s="99">
        <v>265314</v>
      </c>
      <c r="I82" s="47"/>
      <c r="J82" s="103"/>
      <c r="K82" s="60">
        <v>5690</v>
      </c>
      <c r="L82" s="40">
        <v>152834</v>
      </c>
      <c r="M82" s="60">
        <v>0</v>
      </c>
      <c r="N82" s="60">
        <v>38077</v>
      </c>
      <c r="O82" s="47">
        <v>0</v>
      </c>
      <c r="P82" s="28">
        <v>0</v>
      </c>
      <c r="Q82" s="57">
        <f t="shared" si="10"/>
        <v>0</v>
      </c>
      <c r="R82" s="41">
        <f t="shared" si="8"/>
        <v>265314</v>
      </c>
      <c r="S82" s="42">
        <f t="shared" si="6"/>
        <v>196601</v>
      </c>
      <c r="T82" s="41">
        <f t="shared" si="9"/>
        <v>461915</v>
      </c>
    </row>
    <row r="83" spans="1:20" s="43" customFormat="1">
      <c r="A83" s="60">
        <v>82</v>
      </c>
      <c r="B83" s="50" t="s">
        <v>145</v>
      </c>
      <c r="C83" s="97">
        <f t="shared" si="7"/>
        <v>108.6</v>
      </c>
      <c r="D83" s="28">
        <v>0</v>
      </c>
      <c r="E83" s="28">
        <v>108.6</v>
      </c>
      <c r="F83" s="28">
        <v>0</v>
      </c>
      <c r="G83" s="28">
        <v>0</v>
      </c>
      <c r="H83" s="99">
        <v>39096</v>
      </c>
      <c r="I83" s="47">
        <v>2780</v>
      </c>
      <c r="J83" s="103"/>
      <c r="K83" s="60">
        <v>0</v>
      </c>
      <c r="L83" s="40">
        <v>0</v>
      </c>
      <c r="M83" s="60">
        <v>0</v>
      </c>
      <c r="N83" s="60">
        <v>5611</v>
      </c>
      <c r="O83" s="47">
        <v>0</v>
      </c>
      <c r="P83" s="28">
        <v>40</v>
      </c>
      <c r="Q83" s="57">
        <f t="shared" si="10"/>
        <v>2780</v>
      </c>
      <c r="R83" s="41">
        <f t="shared" si="8"/>
        <v>39096</v>
      </c>
      <c r="S83" s="42">
        <f t="shared" si="6"/>
        <v>5651</v>
      </c>
      <c r="T83" s="41">
        <f t="shared" si="9"/>
        <v>47527</v>
      </c>
    </row>
    <row r="84" spans="1:20" s="43" customFormat="1">
      <c r="A84" s="60">
        <v>83</v>
      </c>
      <c r="B84" s="50" t="s">
        <v>146</v>
      </c>
      <c r="C84" s="97">
        <f t="shared" si="7"/>
        <v>104</v>
      </c>
      <c r="D84" s="28">
        <v>0</v>
      </c>
      <c r="E84" s="28">
        <v>104</v>
      </c>
      <c r="F84" s="28">
        <v>0</v>
      </c>
      <c r="G84" s="28">
        <v>0</v>
      </c>
      <c r="H84" s="98">
        <v>37440</v>
      </c>
      <c r="I84" s="47"/>
      <c r="J84" s="103"/>
      <c r="K84" s="60">
        <v>0</v>
      </c>
      <c r="L84" s="40">
        <v>0</v>
      </c>
      <c r="M84" s="60">
        <v>0</v>
      </c>
      <c r="N84" s="40">
        <v>5373</v>
      </c>
      <c r="O84" s="47">
        <v>0</v>
      </c>
      <c r="P84" s="28">
        <v>0</v>
      </c>
      <c r="Q84" s="57">
        <f t="shared" si="10"/>
        <v>0</v>
      </c>
      <c r="R84" s="41">
        <f t="shared" si="8"/>
        <v>37440</v>
      </c>
      <c r="S84" s="42">
        <f t="shared" si="6"/>
        <v>5373</v>
      </c>
      <c r="T84" s="41">
        <f t="shared" si="9"/>
        <v>42813</v>
      </c>
    </row>
    <row r="85" spans="1:20" s="43" customFormat="1">
      <c r="A85" s="60">
        <v>84</v>
      </c>
      <c r="B85" s="48" t="s">
        <v>147</v>
      </c>
      <c r="C85" s="97">
        <f t="shared" si="7"/>
        <v>88</v>
      </c>
      <c r="D85" s="28">
        <v>0</v>
      </c>
      <c r="E85" s="28">
        <v>88</v>
      </c>
      <c r="F85" s="28">
        <v>0</v>
      </c>
      <c r="G85" s="28">
        <v>0</v>
      </c>
      <c r="H85" s="98">
        <v>31680</v>
      </c>
      <c r="I85" s="47"/>
      <c r="J85" s="103"/>
      <c r="K85" s="60">
        <v>0</v>
      </c>
      <c r="L85" s="40">
        <v>0</v>
      </c>
      <c r="M85" s="60">
        <v>0</v>
      </c>
      <c r="N85" s="60">
        <v>4547</v>
      </c>
      <c r="O85" s="47">
        <v>0</v>
      </c>
      <c r="P85" s="28">
        <v>0</v>
      </c>
      <c r="Q85" s="57">
        <f t="shared" si="10"/>
        <v>0</v>
      </c>
      <c r="R85" s="41">
        <f t="shared" si="8"/>
        <v>31680</v>
      </c>
      <c r="S85" s="42">
        <f t="shared" si="6"/>
        <v>4547</v>
      </c>
      <c r="T85" s="41">
        <f t="shared" si="9"/>
        <v>36227</v>
      </c>
    </row>
    <row r="86" spans="1:20" s="43" customFormat="1">
      <c r="A86" s="60">
        <v>85</v>
      </c>
      <c r="B86" s="48" t="s">
        <v>148</v>
      </c>
      <c r="C86" s="97">
        <f t="shared" si="7"/>
        <v>135.17000000000002</v>
      </c>
      <c r="D86" s="28">
        <v>0</v>
      </c>
      <c r="E86" s="28">
        <v>135.17000000000002</v>
      </c>
      <c r="F86" s="28">
        <v>0</v>
      </c>
      <c r="G86" s="28">
        <v>0</v>
      </c>
      <c r="H86" s="98">
        <v>48660</v>
      </c>
      <c r="I86" s="47"/>
      <c r="J86" s="99"/>
      <c r="K86" s="47">
        <v>0</v>
      </c>
      <c r="L86" s="57">
        <v>0</v>
      </c>
      <c r="M86" s="60">
        <v>0</v>
      </c>
      <c r="N86" s="47">
        <v>6984</v>
      </c>
      <c r="O86" s="47">
        <v>0</v>
      </c>
      <c r="P86" s="28">
        <v>0</v>
      </c>
      <c r="Q86" s="57">
        <f t="shared" si="10"/>
        <v>0</v>
      </c>
      <c r="R86" s="41">
        <f t="shared" si="8"/>
        <v>48660</v>
      </c>
      <c r="S86" s="42">
        <f t="shared" si="6"/>
        <v>6984</v>
      </c>
      <c r="T86" s="41">
        <f t="shared" si="9"/>
        <v>55644</v>
      </c>
    </row>
    <row r="87" spans="1:20">
      <c r="A87" s="60">
        <v>86</v>
      </c>
      <c r="B87" s="48" t="s">
        <v>149</v>
      </c>
      <c r="C87" s="97">
        <f t="shared" si="7"/>
        <v>173.13</v>
      </c>
      <c r="D87" s="28">
        <v>0</v>
      </c>
      <c r="E87" s="28">
        <v>173.13</v>
      </c>
      <c r="F87" s="28">
        <v>0</v>
      </c>
      <c r="G87" s="28">
        <v>0</v>
      </c>
      <c r="H87" s="98">
        <v>62328</v>
      </c>
      <c r="I87" s="47"/>
      <c r="J87" s="99"/>
      <c r="K87" s="47">
        <v>656</v>
      </c>
      <c r="L87" s="57">
        <v>9406</v>
      </c>
      <c r="M87" s="47">
        <v>0</v>
      </c>
      <c r="N87" s="47">
        <v>8945</v>
      </c>
      <c r="O87" s="47">
        <v>342</v>
      </c>
      <c r="P87" s="28">
        <v>60</v>
      </c>
      <c r="Q87" s="57">
        <f t="shared" si="10"/>
        <v>0</v>
      </c>
      <c r="R87" s="41">
        <f t="shared" si="8"/>
        <v>62328</v>
      </c>
      <c r="S87" s="42">
        <f t="shared" si="6"/>
        <v>19409</v>
      </c>
      <c r="T87" s="41">
        <f t="shared" si="9"/>
        <v>81737</v>
      </c>
    </row>
    <row r="88" spans="1:20">
      <c r="A88" s="60">
        <v>87</v>
      </c>
      <c r="B88" s="48" t="s">
        <v>150</v>
      </c>
      <c r="C88" s="97">
        <f t="shared" si="7"/>
        <v>32.4</v>
      </c>
      <c r="D88" s="28">
        <v>0</v>
      </c>
      <c r="E88" s="28">
        <v>32.4</v>
      </c>
      <c r="F88" s="28">
        <v>0</v>
      </c>
      <c r="G88" s="28">
        <v>0</v>
      </c>
      <c r="H88" s="98">
        <v>11664</v>
      </c>
      <c r="I88" s="47"/>
      <c r="J88" s="99"/>
      <c r="K88" s="47">
        <v>249</v>
      </c>
      <c r="L88" s="57">
        <v>1472</v>
      </c>
      <c r="M88" s="47">
        <v>0</v>
      </c>
      <c r="N88" s="47">
        <v>1674</v>
      </c>
      <c r="O88" s="47">
        <v>0</v>
      </c>
      <c r="P88" s="28">
        <v>0</v>
      </c>
      <c r="Q88" s="57">
        <f t="shared" si="10"/>
        <v>0</v>
      </c>
      <c r="R88" s="41">
        <f t="shared" si="8"/>
        <v>11664</v>
      </c>
      <c r="S88" s="42">
        <f t="shared" si="6"/>
        <v>3395</v>
      </c>
      <c r="T88" s="41">
        <f t="shared" si="9"/>
        <v>15059</v>
      </c>
    </row>
    <row r="89" spans="1:20">
      <c r="A89" s="60">
        <v>88</v>
      </c>
      <c r="B89" s="48" t="s">
        <v>151</v>
      </c>
      <c r="C89" s="97">
        <f t="shared" si="7"/>
        <v>3539.44</v>
      </c>
      <c r="D89" s="28">
        <v>0</v>
      </c>
      <c r="E89" s="28">
        <v>0</v>
      </c>
      <c r="F89" s="28">
        <v>0</v>
      </c>
      <c r="G89" s="28">
        <v>3539.44</v>
      </c>
      <c r="H89" s="98">
        <v>379380</v>
      </c>
      <c r="I89" s="99"/>
      <c r="J89" s="99"/>
      <c r="K89" s="60">
        <v>65302</v>
      </c>
      <c r="L89" s="40">
        <v>841660</v>
      </c>
      <c r="M89" s="47">
        <v>495206</v>
      </c>
      <c r="N89" s="60">
        <v>173573</v>
      </c>
      <c r="O89" s="108">
        <v>1748</v>
      </c>
      <c r="P89" s="28">
        <v>0</v>
      </c>
      <c r="Q89" s="57">
        <f t="shared" si="10"/>
        <v>0</v>
      </c>
      <c r="R89" s="41">
        <f t="shared" si="8"/>
        <v>379380</v>
      </c>
      <c r="S89" s="42">
        <f t="shared" si="6"/>
        <v>1577489</v>
      </c>
      <c r="T89" s="41">
        <f t="shared" si="9"/>
        <v>1956869</v>
      </c>
    </row>
    <row r="90" spans="1:20">
      <c r="A90" s="60">
        <v>89</v>
      </c>
      <c r="B90" s="56" t="s">
        <v>152</v>
      </c>
      <c r="C90" s="97">
        <f t="shared" si="7"/>
        <v>793.45</v>
      </c>
      <c r="D90" s="28">
        <v>0</v>
      </c>
      <c r="E90" s="28">
        <v>0</v>
      </c>
      <c r="F90" s="28">
        <v>0</v>
      </c>
      <c r="G90" s="28">
        <v>793.45</v>
      </c>
      <c r="H90" s="98">
        <v>85693</v>
      </c>
      <c r="I90" s="99"/>
      <c r="J90" s="99"/>
      <c r="K90" s="60">
        <v>3432</v>
      </c>
      <c r="L90" s="40">
        <v>8100</v>
      </c>
      <c r="M90" s="47">
        <v>0</v>
      </c>
      <c r="N90" s="60">
        <v>39356</v>
      </c>
      <c r="O90" s="108">
        <v>0</v>
      </c>
      <c r="P90" s="28">
        <v>0</v>
      </c>
      <c r="Q90" s="57">
        <f t="shared" si="10"/>
        <v>0</v>
      </c>
      <c r="R90" s="41">
        <f t="shared" si="8"/>
        <v>85693</v>
      </c>
      <c r="S90" s="42">
        <f t="shared" si="6"/>
        <v>50888</v>
      </c>
      <c r="T90" s="41">
        <f t="shared" si="9"/>
        <v>136581</v>
      </c>
    </row>
    <row r="91" spans="1:20">
      <c r="A91" s="60">
        <v>90</v>
      </c>
      <c r="B91" s="56" t="s">
        <v>153</v>
      </c>
      <c r="C91" s="97">
        <f t="shared" si="7"/>
        <v>1775.12</v>
      </c>
      <c r="D91" s="28">
        <v>0</v>
      </c>
      <c r="E91" s="28">
        <v>0</v>
      </c>
      <c r="F91" s="28">
        <v>0</v>
      </c>
      <c r="G91" s="28">
        <v>1775.12</v>
      </c>
      <c r="H91" s="98">
        <v>191713</v>
      </c>
      <c r="I91" s="99"/>
      <c r="J91" s="99">
        <v>507</v>
      </c>
      <c r="K91" s="60">
        <v>943</v>
      </c>
      <c r="L91" s="40">
        <v>36018</v>
      </c>
      <c r="M91" s="47">
        <v>0</v>
      </c>
      <c r="N91" s="60">
        <v>88046</v>
      </c>
      <c r="O91" s="108">
        <v>0</v>
      </c>
      <c r="P91" s="28">
        <v>0</v>
      </c>
      <c r="Q91" s="57">
        <f t="shared" si="10"/>
        <v>507</v>
      </c>
      <c r="R91" s="41">
        <f t="shared" si="8"/>
        <v>191713</v>
      </c>
      <c r="S91" s="42">
        <f t="shared" si="6"/>
        <v>125007</v>
      </c>
      <c r="T91" s="41">
        <f t="shared" si="9"/>
        <v>317227</v>
      </c>
    </row>
    <row r="92" spans="1:20">
      <c r="A92" s="60">
        <v>91</v>
      </c>
      <c r="B92" s="56" t="s">
        <v>154</v>
      </c>
      <c r="C92" s="97">
        <f t="shared" si="7"/>
        <v>1092.3</v>
      </c>
      <c r="D92" s="28">
        <v>0</v>
      </c>
      <c r="E92" s="28">
        <v>0</v>
      </c>
      <c r="F92" s="28">
        <v>0</v>
      </c>
      <c r="G92" s="28">
        <v>1092.3</v>
      </c>
      <c r="H92" s="98">
        <v>117968</v>
      </c>
      <c r="I92" s="99"/>
      <c r="J92" s="99"/>
      <c r="K92" s="60">
        <v>1031</v>
      </c>
      <c r="L92" s="40">
        <v>182022</v>
      </c>
      <c r="M92" s="47">
        <v>0</v>
      </c>
      <c r="N92" s="60">
        <v>55323</v>
      </c>
      <c r="O92" s="108">
        <v>0</v>
      </c>
      <c r="P92" s="28">
        <v>0</v>
      </c>
      <c r="Q92" s="57">
        <f t="shared" si="10"/>
        <v>0</v>
      </c>
      <c r="R92" s="41">
        <f t="shared" si="8"/>
        <v>117968</v>
      </c>
      <c r="S92" s="42">
        <f t="shared" si="6"/>
        <v>238376</v>
      </c>
      <c r="T92" s="41">
        <f t="shared" si="9"/>
        <v>356344</v>
      </c>
    </row>
    <row r="93" spans="1:20" s="117" customFormat="1">
      <c r="A93" s="60">
        <v>92</v>
      </c>
      <c r="B93" s="56" t="s">
        <v>155</v>
      </c>
      <c r="C93" s="97">
        <f t="shared" si="7"/>
        <v>897.65</v>
      </c>
      <c r="D93" s="28">
        <v>0</v>
      </c>
      <c r="E93" s="28">
        <v>0</v>
      </c>
      <c r="F93" s="28">
        <v>0</v>
      </c>
      <c r="G93" s="28">
        <v>897.65</v>
      </c>
      <c r="H93" s="98">
        <v>96946</v>
      </c>
      <c r="I93" s="99"/>
      <c r="J93" s="99">
        <v>20367</v>
      </c>
      <c r="K93" s="60">
        <v>43627</v>
      </c>
      <c r="L93" s="40">
        <v>92234</v>
      </c>
      <c r="M93" s="47">
        <v>0</v>
      </c>
      <c r="N93" s="60">
        <v>55655</v>
      </c>
      <c r="O93" s="116">
        <v>0</v>
      </c>
      <c r="P93" s="28">
        <v>0</v>
      </c>
      <c r="Q93" s="57">
        <f t="shared" si="10"/>
        <v>20367</v>
      </c>
      <c r="R93" s="41">
        <f t="shared" si="8"/>
        <v>96946</v>
      </c>
      <c r="S93" s="42">
        <f t="shared" si="6"/>
        <v>191516</v>
      </c>
      <c r="T93" s="41">
        <f t="shared" si="9"/>
        <v>308829</v>
      </c>
    </row>
    <row r="94" spans="1:20">
      <c r="C94" s="38"/>
      <c r="D94" s="38"/>
      <c r="E94" s="38"/>
      <c r="F94" s="38"/>
      <c r="G94" s="38"/>
      <c r="H94" s="104"/>
      <c r="I94" s="38"/>
      <c r="J94" s="37"/>
      <c r="L94" s="37"/>
      <c r="M94" s="37"/>
      <c r="N94" s="37"/>
      <c r="O94" s="37"/>
      <c r="P94" s="37"/>
      <c r="Q94" s="37"/>
      <c r="R94" s="37"/>
      <c r="S94" s="37"/>
      <c r="T94" s="37"/>
    </row>
    <row r="95" spans="1:20">
      <c r="A95" s="58" t="s">
        <v>157</v>
      </c>
      <c r="B95" s="94" t="s">
        <v>181</v>
      </c>
    </row>
    <row r="96" spans="1:20">
      <c r="B96" s="59" t="s">
        <v>158</v>
      </c>
    </row>
    <row r="97" spans="1:1">
      <c r="A97" s="53"/>
    </row>
    <row r="99" spans="1:1">
      <c r="A99" s="58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H17" sqref="H17"/>
    </sheetView>
  </sheetViews>
  <sheetFormatPr defaultRowHeight="13.5"/>
  <cols>
    <col min="1" max="1" width="9.875" style="55" customWidth="1"/>
    <col min="2" max="2" width="13.75" style="55" customWidth="1"/>
    <col min="3" max="3" width="16.625" style="55" customWidth="1"/>
    <col min="4" max="4" width="15.75" style="55" customWidth="1"/>
    <col min="5" max="5" width="16.375" style="55" customWidth="1"/>
    <col min="6" max="6" width="15.625" style="55" customWidth="1"/>
    <col min="7" max="7" width="17.5" style="55" customWidth="1"/>
    <col min="8" max="8" width="15.625" style="55" customWidth="1"/>
  </cols>
  <sheetData>
    <row r="1" spans="1:10" ht="32.25" customHeight="1">
      <c r="A1" s="112" t="s">
        <v>180</v>
      </c>
      <c r="B1" s="112"/>
      <c r="C1" s="112"/>
      <c r="D1" s="112"/>
      <c r="E1" s="112"/>
      <c r="F1" s="112"/>
      <c r="G1" s="112"/>
      <c r="H1" s="112"/>
      <c r="I1" s="92"/>
      <c r="J1" s="92"/>
    </row>
    <row r="2" spans="1:10" ht="17.25" customHeight="1">
      <c r="A2" s="93"/>
      <c r="B2" s="93"/>
      <c r="C2" s="93"/>
      <c r="D2" s="93"/>
      <c r="E2" s="93"/>
      <c r="F2" s="93"/>
      <c r="G2" s="93"/>
      <c r="H2" s="93"/>
      <c r="I2" s="92"/>
      <c r="J2" s="92"/>
    </row>
    <row r="3" spans="1:10" ht="24" customHeight="1" thickBot="1">
      <c r="A3" s="113" t="s">
        <v>179</v>
      </c>
      <c r="B3" s="113"/>
      <c r="C3" s="91">
        <f ca="1">INDIRECT("挂网!B2")</f>
        <v>102</v>
      </c>
    </row>
    <row r="4" spans="1:10" ht="24" customHeight="1">
      <c r="A4" s="90"/>
      <c r="B4" s="90"/>
      <c r="C4" s="90"/>
      <c r="D4" s="90"/>
      <c r="E4" s="90"/>
      <c r="F4" s="90"/>
      <c r="G4" s="90"/>
      <c r="H4" s="90"/>
      <c r="I4" s="89"/>
    </row>
    <row r="5" spans="1:10" s="88" customFormat="1" ht="44.25" customHeight="1">
      <c r="A5" s="110" t="s">
        <v>178</v>
      </c>
      <c r="B5" s="76" t="s">
        <v>177</v>
      </c>
      <c r="C5" s="76" t="s">
        <v>176</v>
      </c>
      <c r="D5" s="76" t="s">
        <v>175</v>
      </c>
      <c r="E5" s="76" t="s">
        <v>174</v>
      </c>
      <c r="F5" s="76" t="s">
        <v>173</v>
      </c>
      <c r="G5" s="76" t="s">
        <v>172</v>
      </c>
      <c r="H5" s="75" t="s">
        <v>161</v>
      </c>
    </row>
    <row r="6" spans="1:10" s="85" customFormat="1" ht="31.5" customHeight="1">
      <c r="A6" s="111"/>
      <c r="B6" s="87">
        <f ca="1">INDIRECT("挂网!C2")</f>
        <v>314.78000000000003</v>
      </c>
      <c r="C6" s="87">
        <f ca="1">INDIRECT("挂网!D2")</f>
        <v>0</v>
      </c>
      <c r="D6" s="87">
        <f ca="1">INDIRECT("挂网!E2")</f>
        <v>314.78000000000003</v>
      </c>
      <c r="E6" s="74">
        <f ca="1">INDIRECT("挂网!F2")</f>
        <v>0</v>
      </c>
      <c r="F6" s="86">
        <f ca="1">INDIRECT("挂网!G2")</f>
        <v>0</v>
      </c>
      <c r="G6" s="74">
        <f ca="1">ROUND(INDIRECT("挂网!H2"),0)</f>
        <v>113322</v>
      </c>
      <c r="H6" s="73">
        <f ca="1">ROUND(INDIRECT("挂网!H2"),0)</f>
        <v>113322</v>
      </c>
    </row>
    <row r="7" spans="1:10" s="77" customFormat="1" ht="31.5" customHeight="1">
      <c r="A7" s="82"/>
      <c r="B7" s="78"/>
      <c r="C7" s="78"/>
      <c r="D7" s="81"/>
      <c r="E7" s="84"/>
      <c r="F7" s="83"/>
      <c r="G7" s="78"/>
      <c r="H7" s="78"/>
    </row>
    <row r="8" spans="1:10" s="77" customFormat="1" ht="30.75" customHeight="1">
      <c r="A8" s="110" t="s">
        <v>171</v>
      </c>
      <c r="B8" s="114" t="s">
        <v>170</v>
      </c>
      <c r="C8" s="114"/>
      <c r="D8" s="114"/>
      <c r="E8" s="114" t="s">
        <v>169</v>
      </c>
      <c r="F8" s="114"/>
      <c r="G8" s="114"/>
      <c r="H8" s="75" t="s">
        <v>161</v>
      </c>
    </row>
    <row r="9" spans="1:10" s="77" customFormat="1" ht="31.5" customHeight="1">
      <c r="A9" s="111"/>
      <c r="B9" s="115">
        <f ca="1">INDIRECT("挂网!I2")</f>
        <v>0</v>
      </c>
      <c r="C9" s="115"/>
      <c r="D9" s="115"/>
      <c r="E9" s="115">
        <f ca="1">INDIRECT("挂网!J2")</f>
        <v>0</v>
      </c>
      <c r="F9" s="115"/>
      <c r="G9" s="115"/>
      <c r="H9" s="73">
        <f ca="1">ROUND(INDIRECT("挂网!Q2"),0)</f>
        <v>0</v>
      </c>
    </row>
    <row r="10" spans="1:10" s="77" customFormat="1" ht="31.5" customHeight="1">
      <c r="A10" s="82"/>
      <c r="B10" s="78"/>
      <c r="C10" s="78"/>
      <c r="D10" s="81"/>
      <c r="E10" s="80"/>
      <c r="F10" s="79"/>
      <c r="G10" s="78"/>
      <c r="H10" s="78"/>
    </row>
    <row r="11" spans="1:10" ht="35.25" customHeight="1">
      <c r="A11" s="110" t="s">
        <v>168</v>
      </c>
      <c r="B11" s="76" t="s">
        <v>167</v>
      </c>
      <c r="C11" s="76" t="s">
        <v>166</v>
      </c>
      <c r="D11" s="76" t="s">
        <v>165</v>
      </c>
      <c r="E11" s="76" t="s">
        <v>164</v>
      </c>
      <c r="F11" s="76" t="s">
        <v>163</v>
      </c>
      <c r="G11" s="76" t="s">
        <v>162</v>
      </c>
      <c r="H11" s="75" t="s">
        <v>161</v>
      </c>
    </row>
    <row r="12" spans="1:10" s="72" customFormat="1" ht="32.1" customHeight="1">
      <c r="A12" s="111"/>
      <c r="B12" s="74">
        <f ca="1">INDIRECT("挂网!K2")</f>
        <v>5341</v>
      </c>
      <c r="C12" s="74">
        <f ca="1">INDIRECT("挂网!L2")</f>
        <v>88451</v>
      </c>
      <c r="D12" s="74">
        <f ca="1">INDIRECT("挂网!M2")</f>
        <v>0</v>
      </c>
      <c r="E12" s="74">
        <f ca="1">INDIRECT("挂网!N2")</f>
        <v>16084</v>
      </c>
      <c r="F12" s="74">
        <f ca="1">INDIRECT("挂网!O2")</f>
        <v>1136</v>
      </c>
      <c r="G12" s="74">
        <f ca="1">INDIRECT("挂网!P2")</f>
        <v>180</v>
      </c>
      <c r="H12" s="73">
        <f ca="1">SUM(B12:G12)</f>
        <v>111192</v>
      </c>
    </row>
    <row r="13" spans="1:10" s="55" customFormat="1" ht="32.1" customHeight="1">
      <c r="A13" s="71"/>
      <c r="B13" s="70"/>
      <c r="C13" s="70"/>
      <c r="D13" s="70"/>
      <c r="E13" s="70"/>
      <c r="F13" s="70"/>
      <c r="G13" s="70"/>
      <c r="H13" s="70"/>
    </row>
    <row r="14" spans="1:10" s="66" customFormat="1" ht="28.5" customHeight="1">
      <c r="A14" s="69"/>
      <c r="B14" s="69"/>
      <c r="C14" s="69"/>
      <c r="D14" s="69"/>
      <c r="E14" s="69"/>
      <c r="F14" s="68" t="s">
        <v>160</v>
      </c>
      <c r="G14" s="68">
        <f ca="1">INDIRECT("挂网!T2")</f>
        <v>224514</v>
      </c>
      <c r="H14" s="67"/>
    </row>
    <row r="15" spans="1:10" ht="24" customHeight="1"/>
    <row r="16" spans="1:10" ht="24" customHeight="1">
      <c r="G16" s="65"/>
      <c r="H16" s="64" t="s">
        <v>159</v>
      </c>
      <c r="I16" s="63"/>
    </row>
    <row r="17" spans="8:9" customFormat="1" ht="29.25" customHeight="1">
      <c r="H17" s="62" t="s">
        <v>185</v>
      </c>
      <c r="I17" s="61"/>
    </row>
    <row r="18" spans="8:9" customFormat="1" ht="24" customHeight="1">
      <c r="H18" s="55"/>
    </row>
    <row r="19" spans="8:9" customFormat="1" ht="24" customHeight="1">
      <c r="H19" s="55"/>
    </row>
    <row r="20" spans="8:9" customFormat="1" ht="24" customHeight="1">
      <c r="H20" s="55"/>
    </row>
    <row r="21" spans="8:9" customFormat="1" ht="24" customHeight="1">
      <c r="H21" s="55"/>
    </row>
    <row r="22" spans="8:9" customFormat="1" ht="24" customHeight="1">
      <c r="H22" s="55"/>
    </row>
    <row r="23" spans="8:9" customFormat="1" ht="24" customHeight="1">
      <c r="H23" s="55"/>
    </row>
    <row r="24" spans="8:9" customFormat="1" ht="24" customHeight="1">
      <c r="H24" s="55"/>
    </row>
    <row r="25" spans="8:9" customFormat="1" ht="24" customHeight="1">
      <c r="H25" s="55"/>
    </row>
    <row r="26" spans="8:9" customFormat="1" ht="24" customHeight="1">
      <c r="H26" s="55"/>
    </row>
    <row r="27" spans="8:9" customFormat="1" ht="24" customHeight="1">
      <c r="H27" s="55"/>
    </row>
    <row r="28" spans="8:9" customFormat="1" ht="24" customHeight="1">
      <c r="H28" s="55"/>
    </row>
    <row r="29" spans="8:9" customFormat="1" ht="24" customHeight="1">
      <c r="H29" s="55"/>
    </row>
    <row r="30" spans="8:9" customFormat="1" ht="24" customHeight="1">
      <c r="H30" s="55"/>
    </row>
    <row r="31" spans="8:9" customFormat="1" ht="24" customHeight="1">
      <c r="H31" s="55"/>
    </row>
    <row r="32" spans="8:9" customFormat="1" ht="24" customHeight="1">
      <c r="H32" s="55"/>
    </row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</sheetData>
  <mergeCells count="9">
    <mergeCell ref="A11:A12"/>
    <mergeCell ref="A1:H1"/>
    <mergeCell ref="A3:B3"/>
    <mergeCell ref="A5:A6"/>
    <mergeCell ref="A8:A9"/>
    <mergeCell ref="B8:D8"/>
    <mergeCell ref="E8:G8"/>
    <mergeCell ref="B9:D9"/>
    <mergeCell ref="E9:G9"/>
  </mergeCells>
  <phoneticPr fontId="14" type="noConversion"/>
  <printOptions horizont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费用测算数据表bak</vt:lpstr>
      <vt:lpstr>挂网</vt:lpstr>
      <vt:lpstr>打印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2018-11-18T09:05:08Z</dcterms:modified>
</cp:coreProperties>
</file>